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AVE\Vašek MŠ Na jízdárně\"/>
    </mc:Choice>
  </mc:AlternateContent>
  <bookViews>
    <workbookView xWindow="360" yWindow="270" windowWidth="18735" windowHeight="12210"/>
  </bookViews>
  <sheets>
    <sheet name="Stavba" sheetId="1" r:id="rId1"/>
    <sheet name="VzorPolozky" sheetId="10" state="hidden" r:id="rId2"/>
    <sheet name="Rozpočet Pol" sheetId="12" r:id="rId3"/>
  </sheets>
  <externalReferences>
    <externalReference r:id="rId4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'Rozpočet Pol'!$A$1:$U$167</definedName>
    <definedName name="_xlnm.Print_Area" localSheetId="0">Stavba!$A$1:$J$60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57" i="12" l="1"/>
  <c r="F39" i="1" s="1"/>
  <c r="F9" i="12"/>
  <c r="G9" i="12" s="1"/>
  <c r="I9" i="12"/>
  <c r="K9" i="12"/>
  <c r="O9" i="12"/>
  <c r="Q9" i="12"/>
  <c r="U9" i="12"/>
  <c r="F10" i="12"/>
  <c r="G10" i="12"/>
  <c r="M10" i="12" s="1"/>
  <c r="I10" i="12"/>
  <c r="K10" i="12"/>
  <c r="O10" i="12"/>
  <c r="Q10" i="12"/>
  <c r="U10" i="12"/>
  <c r="F12" i="12"/>
  <c r="G12" i="12" s="1"/>
  <c r="M12" i="12" s="1"/>
  <c r="I12" i="12"/>
  <c r="K12" i="12"/>
  <c r="O12" i="12"/>
  <c r="Q12" i="12"/>
  <c r="U12" i="12"/>
  <c r="F21" i="12"/>
  <c r="G21" i="12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5" i="12"/>
  <c r="G25" i="12"/>
  <c r="M25" i="12" s="1"/>
  <c r="I25" i="12"/>
  <c r="K25" i="12"/>
  <c r="O25" i="12"/>
  <c r="Q25" i="12"/>
  <c r="U25" i="12"/>
  <c r="F30" i="12"/>
  <c r="G30" i="12" s="1"/>
  <c r="M30" i="12" s="1"/>
  <c r="I30" i="12"/>
  <c r="K30" i="12"/>
  <c r="O30" i="12"/>
  <c r="Q30" i="12"/>
  <c r="U30" i="12"/>
  <c r="F32" i="12"/>
  <c r="G32" i="12"/>
  <c r="M32" i="12" s="1"/>
  <c r="I32" i="12"/>
  <c r="K32" i="12"/>
  <c r="O32" i="12"/>
  <c r="Q32" i="12"/>
  <c r="U32" i="12"/>
  <c r="F34" i="12"/>
  <c r="G34" i="12" s="1"/>
  <c r="M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7" i="12"/>
  <c r="G37" i="12" s="1"/>
  <c r="M37" i="12" s="1"/>
  <c r="I37" i="12"/>
  <c r="K37" i="12"/>
  <c r="O37" i="12"/>
  <c r="Q37" i="12"/>
  <c r="U37" i="12"/>
  <c r="F39" i="12"/>
  <c r="G39" i="12"/>
  <c r="M39" i="12" s="1"/>
  <c r="I39" i="12"/>
  <c r="K39" i="12"/>
  <c r="O39" i="12"/>
  <c r="Q39" i="12"/>
  <c r="U39" i="12"/>
  <c r="F42" i="12"/>
  <c r="G42" i="12" s="1"/>
  <c r="M42" i="12" s="1"/>
  <c r="I42" i="12"/>
  <c r="K42" i="12"/>
  <c r="O42" i="12"/>
  <c r="Q42" i="12"/>
  <c r="U42" i="12"/>
  <c r="F45" i="12"/>
  <c r="G45" i="12"/>
  <c r="M45" i="12" s="1"/>
  <c r="I45" i="12"/>
  <c r="K45" i="12"/>
  <c r="O45" i="12"/>
  <c r="Q45" i="12"/>
  <c r="U45" i="12"/>
  <c r="F47" i="12"/>
  <c r="G47" i="12" s="1"/>
  <c r="M47" i="12" s="1"/>
  <c r="I47" i="12"/>
  <c r="K47" i="12"/>
  <c r="O47" i="12"/>
  <c r="Q47" i="12"/>
  <c r="U47" i="12"/>
  <c r="F50" i="12"/>
  <c r="G50" i="12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4" i="12"/>
  <c r="G54" i="12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8" i="12"/>
  <c r="G58" i="12"/>
  <c r="M58" i="12" s="1"/>
  <c r="I58" i="12"/>
  <c r="K58" i="12"/>
  <c r="O58" i="12"/>
  <c r="Q58" i="12"/>
  <c r="U58" i="12"/>
  <c r="F62" i="12"/>
  <c r="G62" i="12" s="1"/>
  <c r="M62" i="12" s="1"/>
  <c r="I62" i="12"/>
  <c r="K62" i="12"/>
  <c r="O62" i="12"/>
  <c r="Q62" i="12"/>
  <c r="U62" i="12"/>
  <c r="F63" i="12"/>
  <c r="G63" i="12"/>
  <c r="M63" i="12" s="1"/>
  <c r="I63" i="12"/>
  <c r="K63" i="12"/>
  <c r="O63" i="12"/>
  <c r="Q63" i="12"/>
  <c r="U63" i="12"/>
  <c r="F65" i="12"/>
  <c r="G65" i="12" s="1"/>
  <c r="I65" i="12"/>
  <c r="K65" i="12"/>
  <c r="O65" i="12"/>
  <c r="Q65" i="12"/>
  <c r="U65" i="12"/>
  <c r="F67" i="12"/>
  <c r="G67" i="12" s="1"/>
  <c r="M67" i="12" s="1"/>
  <c r="I67" i="12"/>
  <c r="K67" i="12"/>
  <c r="O67" i="12"/>
  <c r="Q67" i="12"/>
  <c r="U67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4" i="12"/>
  <c r="G74" i="12" s="1"/>
  <c r="M74" i="12" s="1"/>
  <c r="I74" i="12"/>
  <c r="K74" i="12"/>
  <c r="O74" i="12"/>
  <c r="Q74" i="12"/>
  <c r="U74" i="12"/>
  <c r="F77" i="12"/>
  <c r="G77" i="12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81" i="12"/>
  <c r="G81" i="12"/>
  <c r="M81" i="12" s="1"/>
  <c r="I81" i="12"/>
  <c r="K81" i="12"/>
  <c r="O81" i="12"/>
  <c r="Q81" i="12"/>
  <c r="U81" i="12"/>
  <c r="F84" i="12"/>
  <c r="G84" i="12" s="1"/>
  <c r="M84" i="12" s="1"/>
  <c r="I84" i="12"/>
  <c r="K84" i="12"/>
  <c r="O84" i="12"/>
  <c r="Q84" i="12"/>
  <c r="U84" i="12"/>
  <c r="F85" i="12"/>
  <c r="G85" i="12"/>
  <c r="M85" i="12" s="1"/>
  <c r="I85" i="12"/>
  <c r="K85" i="12"/>
  <c r="O85" i="12"/>
  <c r="Q85" i="12"/>
  <c r="U85" i="12"/>
  <c r="F87" i="12"/>
  <c r="G87" i="12" s="1"/>
  <c r="I87" i="12"/>
  <c r="K87" i="12"/>
  <c r="O87" i="12"/>
  <c r="Q87" i="12"/>
  <c r="U87" i="12"/>
  <c r="F92" i="12"/>
  <c r="G92" i="12" s="1"/>
  <c r="M92" i="12" s="1"/>
  <c r="I92" i="12"/>
  <c r="K92" i="12"/>
  <c r="O92" i="12"/>
  <c r="Q92" i="12"/>
  <c r="U92" i="12"/>
  <c r="F95" i="12"/>
  <c r="G95" i="12" s="1"/>
  <c r="M95" i="12" s="1"/>
  <c r="I95" i="12"/>
  <c r="K95" i="12"/>
  <c r="O95" i="12"/>
  <c r="Q95" i="12"/>
  <c r="U95" i="12"/>
  <c r="F98" i="12"/>
  <c r="G98" i="12" s="1"/>
  <c r="M98" i="12" s="1"/>
  <c r="I98" i="12"/>
  <c r="K98" i="12"/>
  <c r="O98" i="12"/>
  <c r="Q98" i="12"/>
  <c r="U98" i="12"/>
  <c r="F101" i="12"/>
  <c r="G101" i="12"/>
  <c r="M101" i="12" s="1"/>
  <c r="I101" i="12"/>
  <c r="K101" i="12"/>
  <c r="O101" i="12"/>
  <c r="Q101" i="12"/>
  <c r="U101" i="12"/>
  <c r="F102" i="12"/>
  <c r="G102" i="12" s="1"/>
  <c r="M102" i="12" s="1"/>
  <c r="I102" i="12"/>
  <c r="K102" i="12"/>
  <c r="O102" i="12"/>
  <c r="Q102" i="12"/>
  <c r="U102" i="12"/>
  <c r="F104" i="12"/>
  <c r="G104" i="12" s="1"/>
  <c r="I104" i="12"/>
  <c r="K104" i="12"/>
  <c r="O104" i="12"/>
  <c r="Q104" i="12"/>
  <c r="U104" i="12"/>
  <c r="F107" i="12"/>
  <c r="G107" i="12" s="1"/>
  <c r="M107" i="12" s="1"/>
  <c r="I107" i="12"/>
  <c r="K107" i="12"/>
  <c r="O107" i="12"/>
  <c r="Q107" i="12"/>
  <c r="U107" i="12"/>
  <c r="F108" i="12"/>
  <c r="G108" i="12" s="1"/>
  <c r="M108" i="12" s="1"/>
  <c r="I108" i="12"/>
  <c r="K108" i="12"/>
  <c r="O108" i="12"/>
  <c r="Q108" i="12"/>
  <c r="U108" i="12"/>
  <c r="F110" i="12"/>
  <c r="G110" i="12" s="1"/>
  <c r="M110" i="12" s="1"/>
  <c r="I110" i="12"/>
  <c r="K110" i="12"/>
  <c r="O110" i="12"/>
  <c r="Q110" i="12"/>
  <c r="U110" i="12"/>
  <c r="F111" i="12"/>
  <c r="G111" i="12" s="1"/>
  <c r="M111" i="12" s="1"/>
  <c r="I111" i="12"/>
  <c r="K111" i="12"/>
  <c r="O111" i="12"/>
  <c r="Q111" i="12"/>
  <c r="U111" i="12"/>
  <c r="F113" i="12"/>
  <c r="G113" i="12" s="1"/>
  <c r="M113" i="12" s="1"/>
  <c r="I113" i="12"/>
  <c r="K113" i="12"/>
  <c r="O113" i="12"/>
  <c r="Q113" i="12"/>
  <c r="U113" i="12"/>
  <c r="F115" i="12"/>
  <c r="G115" i="12" s="1"/>
  <c r="M115" i="12" s="1"/>
  <c r="I115" i="12"/>
  <c r="K115" i="12"/>
  <c r="O115" i="12"/>
  <c r="Q115" i="12"/>
  <c r="U115" i="12"/>
  <c r="F118" i="12"/>
  <c r="G118" i="12"/>
  <c r="M118" i="12" s="1"/>
  <c r="M117" i="12" s="1"/>
  <c r="I118" i="12"/>
  <c r="I117" i="12" s="1"/>
  <c r="K118" i="12"/>
  <c r="K117" i="12" s="1"/>
  <c r="O118" i="12"/>
  <c r="O117" i="12" s="1"/>
  <c r="Q118" i="12"/>
  <c r="Q117" i="12" s="1"/>
  <c r="U118" i="12"/>
  <c r="U117" i="12" s="1"/>
  <c r="F121" i="12"/>
  <c r="G121" i="12" s="1"/>
  <c r="I121" i="12"/>
  <c r="K121" i="12"/>
  <c r="O121" i="12"/>
  <c r="Q121" i="12"/>
  <c r="U121" i="12"/>
  <c r="F123" i="12"/>
  <c r="G123" i="12" s="1"/>
  <c r="M123" i="12" s="1"/>
  <c r="I123" i="12"/>
  <c r="K123" i="12"/>
  <c r="O123" i="12"/>
  <c r="Q123" i="12"/>
  <c r="U123" i="12"/>
  <c r="F126" i="12"/>
  <c r="G126" i="12" s="1"/>
  <c r="M126" i="12" s="1"/>
  <c r="I126" i="12"/>
  <c r="K126" i="12"/>
  <c r="O126" i="12"/>
  <c r="Q126" i="12"/>
  <c r="U126" i="12"/>
  <c r="F129" i="12"/>
  <c r="G129" i="12"/>
  <c r="M129" i="12" s="1"/>
  <c r="I129" i="12"/>
  <c r="K129" i="12"/>
  <c r="O129" i="12"/>
  <c r="Q129" i="12"/>
  <c r="U129" i="12"/>
  <c r="F132" i="12"/>
  <c r="G132" i="12" s="1"/>
  <c r="M132" i="12" s="1"/>
  <c r="I132" i="12"/>
  <c r="K132" i="12"/>
  <c r="O132" i="12"/>
  <c r="Q132" i="12"/>
  <c r="U132" i="12"/>
  <c r="F134" i="12"/>
  <c r="G134" i="12" s="1"/>
  <c r="I134" i="12"/>
  <c r="K134" i="12"/>
  <c r="O134" i="12"/>
  <c r="O133" i="12" s="1"/>
  <c r="Q134" i="12"/>
  <c r="U134" i="12"/>
  <c r="U133" i="12" s="1"/>
  <c r="F138" i="12"/>
  <c r="G138" i="12" s="1"/>
  <c r="I138" i="12"/>
  <c r="K138" i="12"/>
  <c r="M138" i="12"/>
  <c r="O138" i="12"/>
  <c r="Q138" i="12"/>
  <c r="U138" i="12"/>
  <c r="F139" i="12"/>
  <c r="G139" i="12" s="1"/>
  <c r="M139" i="12" s="1"/>
  <c r="I139" i="12"/>
  <c r="K139" i="12"/>
  <c r="O139" i="12"/>
  <c r="Q139" i="12"/>
  <c r="U139" i="12"/>
  <c r="F141" i="12"/>
  <c r="G141" i="12" s="1"/>
  <c r="M141" i="12" s="1"/>
  <c r="I141" i="12"/>
  <c r="K141" i="12"/>
  <c r="O141" i="12"/>
  <c r="Q141" i="12"/>
  <c r="U141" i="12"/>
  <c r="F143" i="12"/>
  <c r="G143" i="12"/>
  <c r="M143" i="12" s="1"/>
  <c r="I143" i="12"/>
  <c r="K143" i="12"/>
  <c r="O143" i="12"/>
  <c r="Q143" i="12"/>
  <c r="U143" i="12"/>
  <c r="F145" i="12"/>
  <c r="G145" i="12" s="1"/>
  <c r="M145" i="12" s="1"/>
  <c r="I145" i="12"/>
  <c r="K145" i="12"/>
  <c r="O145" i="12"/>
  <c r="Q145" i="12"/>
  <c r="U145" i="12"/>
  <c r="F147" i="12"/>
  <c r="G147" i="12"/>
  <c r="M147" i="12" s="1"/>
  <c r="I147" i="12"/>
  <c r="K147" i="12"/>
  <c r="O147" i="12"/>
  <c r="Q147" i="12"/>
  <c r="U147" i="12"/>
  <c r="F149" i="12"/>
  <c r="G149" i="12" s="1"/>
  <c r="I149" i="12"/>
  <c r="K149" i="12"/>
  <c r="O149" i="12"/>
  <c r="Q149" i="12"/>
  <c r="U149" i="12"/>
  <c r="F150" i="12"/>
  <c r="G150" i="12" s="1"/>
  <c r="M150" i="12" s="1"/>
  <c r="I150" i="12"/>
  <c r="K150" i="12"/>
  <c r="O150" i="12"/>
  <c r="Q150" i="12"/>
  <c r="U150" i="12"/>
  <c r="F151" i="12"/>
  <c r="G151" i="12" s="1"/>
  <c r="M151" i="12" s="1"/>
  <c r="I151" i="12"/>
  <c r="K151" i="12"/>
  <c r="O151" i="12"/>
  <c r="Q151" i="12"/>
  <c r="U151" i="12"/>
  <c r="F152" i="12"/>
  <c r="G152" i="12" s="1"/>
  <c r="M152" i="12" s="1"/>
  <c r="I152" i="12"/>
  <c r="K152" i="12"/>
  <c r="O152" i="12"/>
  <c r="Q152" i="12"/>
  <c r="U152" i="12"/>
  <c r="F153" i="12"/>
  <c r="G153" i="12" s="1"/>
  <c r="M153" i="12" s="1"/>
  <c r="I153" i="12"/>
  <c r="K153" i="12"/>
  <c r="O153" i="12"/>
  <c r="Q153" i="12"/>
  <c r="U153" i="12"/>
  <c r="F154" i="12"/>
  <c r="G154" i="12" s="1"/>
  <c r="M154" i="12" s="1"/>
  <c r="I154" i="12"/>
  <c r="K154" i="12"/>
  <c r="O154" i="12"/>
  <c r="Q154" i="12"/>
  <c r="U154" i="12"/>
  <c r="F155" i="12"/>
  <c r="G155" i="12" s="1"/>
  <c r="M155" i="12" s="1"/>
  <c r="I155" i="12"/>
  <c r="K155" i="12"/>
  <c r="O155" i="12"/>
  <c r="Q155" i="12"/>
  <c r="U155" i="12"/>
  <c r="I20" i="1"/>
  <c r="I18" i="1"/>
  <c r="G27" i="1"/>
  <c r="J28" i="1"/>
  <c r="J26" i="1"/>
  <c r="G38" i="1"/>
  <c r="F38" i="1"/>
  <c r="H32" i="1"/>
  <c r="J23" i="1"/>
  <c r="J24" i="1"/>
  <c r="J25" i="1"/>
  <c r="J27" i="1"/>
  <c r="E24" i="1"/>
  <c r="E26" i="1"/>
  <c r="Q148" i="12" l="1"/>
  <c r="Q120" i="12"/>
  <c r="K120" i="12"/>
  <c r="U103" i="12"/>
  <c r="O103" i="12"/>
  <c r="G8" i="12"/>
  <c r="AD157" i="12"/>
  <c r="G39" i="1" s="1"/>
  <c r="G40" i="1" s="1"/>
  <c r="G25" i="1" s="1"/>
  <c r="G26" i="1" s="1"/>
  <c r="Q142" i="12"/>
  <c r="K142" i="12"/>
  <c r="U125" i="12"/>
  <c r="O125" i="12"/>
  <c r="I125" i="12"/>
  <c r="F40" i="1"/>
  <c r="I103" i="12"/>
  <c r="U97" i="12"/>
  <c r="O97" i="12"/>
  <c r="I97" i="12"/>
  <c r="Q86" i="12"/>
  <c r="K86" i="12"/>
  <c r="U73" i="12"/>
  <c r="O73" i="12"/>
  <c r="I73" i="12"/>
  <c r="Q64" i="12"/>
  <c r="K64" i="12"/>
  <c r="Q57" i="12"/>
  <c r="K57" i="12"/>
  <c r="U8" i="12"/>
  <c r="O8" i="12"/>
  <c r="I8" i="12"/>
  <c r="I148" i="12"/>
  <c r="U142" i="12"/>
  <c r="O142" i="12"/>
  <c r="I142" i="12"/>
  <c r="K133" i="12"/>
  <c r="Q125" i="12"/>
  <c r="K125" i="12"/>
  <c r="U120" i="12"/>
  <c r="O120" i="12"/>
  <c r="I120" i="12"/>
  <c r="Q103" i="12"/>
  <c r="K103" i="12"/>
  <c r="Q97" i="12"/>
  <c r="K97" i="12"/>
  <c r="U86" i="12"/>
  <c r="O86" i="12"/>
  <c r="I86" i="12"/>
  <c r="Q73" i="12"/>
  <c r="K73" i="12"/>
  <c r="U64" i="12"/>
  <c r="O64" i="12"/>
  <c r="I64" i="12"/>
  <c r="U57" i="12"/>
  <c r="O57" i="12"/>
  <c r="I57" i="12"/>
  <c r="Q8" i="12"/>
  <c r="K8" i="12"/>
  <c r="G28" i="1"/>
  <c r="G23" i="1"/>
  <c r="G148" i="12"/>
  <c r="I59" i="1" s="1"/>
  <c r="I19" i="1" s="1"/>
  <c r="M149" i="12"/>
  <c r="M148" i="12" s="1"/>
  <c r="G142" i="12"/>
  <c r="I58" i="1" s="1"/>
  <c r="G133" i="12"/>
  <c r="I57" i="1" s="1"/>
  <c r="M125" i="12"/>
  <c r="G103" i="12"/>
  <c r="I53" i="1" s="1"/>
  <c r="M104" i="12"/>
  <c r="M103" i="12" s="1"/>
  <c r="M97" i="12"/>
  <c r="M73" i="12"/>
  <c r="U148" i="12"/>
  <c r="O148" i="12"/>
  <c r="K148" i="12"/>
  <c r="M142" i="12"/>
  <c r="Q133" i="12"/>
  <c r="M134" i="12"/>
  <c r="M133" i="12" s="1"/>
  <c r="I133" i="12"/>
  <c r="G120" i="12"/>
  <c r="I55" i="1" s="1"/>
  <c r="M121" i="12"/>
  <c r="M120" i="12" s="1"/>
  <c r="G86" i="12"/>
  <c r="I51" i="1" s="1"/>
  <c r="M87" i="12"/>
  <c r="M86" i="12" s="1"/>
  <c r="G64" i="12"/>
  <c r="I49" i="1" s="1"/>
  <c r="M65" i="12"/>
  <c r="M64" i="12" s="1"/>
  <c r="M57" i="12"/>
  <c r="G125" i="12"/>
  <c r="I56" i="1" s="1"/>
  <c r="I17" i="1" s="1"/>
  <c r="G117" i="12"/>
  <c r="I54" i="1" s="1"/>
  <c r="G97" i="12"/>
  <c r="I52" i="1" s="1"/>
  <c r="G73" i="12"/>
  <c r="I50" i="1" s="1"/>
  <c r="G57" i="12"/>
  <c r="I48" i="1" s="1"/>
  <c r="M9" i="12"/>
  <c r="M8" i="12" s="1"/>
  <c r="H39" i="1" l="1"/>
  <c r="G157" i="12"/>
  <c r="I47" i="1"/>
  <c r="G24" i="1"/>
  <c r="G29" i="1" s="1"/>
  <c r="I60" i="1" l="1"/>
  <c r="I16" i="1"/>
  <c r="I21" i="1" s="1"/>
  <c r="H40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<sst xmlns="http://schemas.openxmlformats.org/spreadsheetml/2006/main" count="611" uniqueCount="321">
  <si>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</si>
  <si>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</si>
  <si>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</si>
  <si>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</si>
  <si>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</si>
  <si>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</si>
  <si>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</si>
  <si>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</si>
  <si>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</si>
  <si>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</si>
  <si>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</si>
  <si>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</si>
  <si>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</si>
  <si>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</si>
  <si>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</si>
  <si>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</si>
  <si>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</si>
  <si>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</si>
  <si>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</si>
  <si>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</si>
  <si>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</si>
  <si>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</si>
  <si>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</si>
  <si>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</si>
  <si>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</si>
  <si>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</si>
  <si>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</si>
  <si>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</si>
  <si>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</si>
  <si>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</si>
  <si>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</si>
  <si>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</si>
  <si>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</si>
  <si>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</si>
  <si>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</si>
  <si>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</si>
  <si>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</si>
  <si>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</si>
  <si>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</si>
  <si>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</si>
  <si>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Položkový rozpočet</t>
  </si>
  <si>
    <t>MŠ Na Jízdárně - Ostrava</t>
  </si>
  <si>
    <t>Rozpočet:</t>
  </si>
  <si>
    <t>Misto</t>
  </si>
  <si>
    <t>Odstranění venkovní terasy a nové zpěv. plochy MŠ Na Jízdárně</t>
  </si>
  <si>
    <t>Mateřská škola Ostrava, Na Jízdárně 19a, příspěvková organizace</t>
  </si>
  <si>
    <t>Na Jízdárně 2807/19a</t>
  </si>
  <si>
    <t>Ostrava - Moravská Ostrava</t>
  </si>
  <si>
    <t>70200</t>
  </si>
  <si>
    <t>63029049</t>
  </si>
  <si>
    <t>CZ63029049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</si>
  <si>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</si>
  <si>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</si>
  <si>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</si>
  <si>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</si>
  <si>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</si>
  <si>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</si>
  <si>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</si>
  <si>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</si>
  <si>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</si>
  <si>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</si>
  <si>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</si>
  <si>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62</t>
  </si>
  <si>
    <t>Upravy povrchů vnější</t>
  </si>
  <si>
    <t>63</t>
  </si>
  <si>
    <t>Podlahy a podlahové konstrukce</t>
  </si>
  <si>
    <t>91</t>
  </si>
  <si>
    <t>Doplňující práce na komunikaci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</si>
  <si>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</si>
  <si>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</si>
  <si>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</si>
  <si>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</si>
  <si>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</si>
  <si>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</si>
  <si>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</si>
  <si>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</si>
  <si>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781</t>
  </si>
  <si>
    <t>Obklady keramické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</si>
  <si>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</si>
  <si>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</si>
  <si>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</si>
  <si>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</si>
  <si>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</si>
  <si>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</si>
  <si>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</si>
  <si>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</si>
  <si>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</si>
  <si>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</si>
  <si>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</si>
  <si>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</si>
  <si>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</si>
  <si>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</si>
  <si>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</si>
  <si>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</si>
  <si>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</si>
  <si>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</si>
  <si>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</si>
  <si>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</si>
  <si>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</si>
  <si>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</si>
  <si>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</si>
  <si>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</si>
  <si>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</si>
  <si>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</si>
  <si>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</si>
  <si>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</si>
  <si>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</si>
  <si>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</si>
  <si>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</si>
  <si>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113201111R00</t>
  </si>
  <si>
    <t>Vytrhání obrubníků chodníkových a parkových</t>
  </si>
  <si>
    <t>m</t>
  </si>
  <si>
    <t>POL1_0</t>
  </si>
  <si>
    <t>113106121R00</t>
  </si>
  <si>
    <t>Rozebrání dlažeb z betonových dlaždic na sucho</t>
  </si>
  <si>
    <t>m2</t>
  </si>
  <si>
    <t>(0,19*2+1,43)*1,5</t>
  </si>
  <si>
    <t>VV</t>
  </si>
  <si>
    <t>122201101R00</t>
  </si>
  <si>
    <t>Odkopávky nezapažené v hor. 3 do 100 m3, strojně</t>
  </si>
  <si>
    <t>m3</t>
  </si>
  <si>
    <t>odstranění podkladního kameniva a zhutněné zeminy:</t>
  </si>
  <si>
    <t>52,42*0,45</t>
  </si>
  <si>
    <t>odstranění podkladu pod vybouraným schodištěm a bet. dlažbou:</t>
  </si>
  <si>
    <t>(1+1,5)*(0,19*2+1,43)*0,3</t>
  </si>
  <si>
    <t>odkopání pro novou skladbu komunikace k asf. komunikaci:</t>
  </si>
  <si>
    <t>1,3*3,38*0,25</t>
  </si>
  <si>
    <t>odpočet ručního odkopání u zdiva:</t>
  </si>
  <si>
    <t>-2,948</t>
  </si>
  <si>
    <t>122201109R00</t>
  </si>
  <si>
    <t>Příplatek za lepivost - odkopávky v hor. 3</t>
  </si>
  <si>
    <t>162201101R00</t>
  </si>
  <si>
    <t>Vodorovné přemístění výkopku z hor.1-4 do 20 m</t>
  </si>
  <si>
    <t>vnitrostav. přesun:</t>
  </si>
  <si>
    <t>23,097</t>
  </si>
  <si>
    <t>139600012RAA</t>
  </si>
  <si>
    <t>Ruční výkop v hornině 3, hloubka do 1 m, odvoz kolečkem do 20 m</t>
  </si>
  <si>
    <t>POL2_0</t>
  </si>
  <si>
    <t>ruční odkopání u zdiva - v pásu 0,5 m od zdiva:</t>
  </si>
  <si>
    <t>(0,19+0,15+12,04)*0,5*0,45</t>
  </si>
  <si>
    <t>ruční odkop u prodloužení nové komunikace u stávající asf. kom.:</t>
  </si>
  <si>
    <t>0,5*1,3*0,25</t>
  </si>
  <si>
    <t>162701105RT6</t>
  </si>
  <si>
    <t>Vodorovné přemístění výkopku z hor.1-4 do 10000 m, nosnost 30 t</t>
  </si>
  <si>
    <t>23,097+2,948</t>
  </si>
  <si>
    <t>162701109R00</t>
  </si>
  <si>
    <t>Příplatek k vod. přemístění hor.1-4 za další 1 km</t>
  </si>
  <si>
    <t>26,45*5</t>
  </si>
  <si>
    <t>199000002R00</t>
  </si>
  <si>
    <t>Poplatek za skládku zemina a kamení, odpad kat.č. 170504</t>
  </si>
  <si>
    <t>181300014RAE</t>
  </si>
  <si>
    <t>Rozprostření zeminy / ornice v rovině tl. 30 cm, dovoz ornice  ze vzdálenosti 15 km, osetí trávou</t>
  </si>
  <si>
    <t>52,42-4,1*4</t>
  </si>
  <si>
    <t>5832011R</t>
  </si>
  <si>
    <t>Zemina zahradní, netříděná</t>
  </si>
  <si>
    <t>t</t>
  </si>
  <si>
    <t>POL3_0</t>
  </si>
  <si>
    <t>36,02*0,3*1,5*1,05</t>
  </si>
  <si>
    <t>215901101RT5</t>
  </si>
  <si>
    <t>Zhutnění podloží z hornin nesoudržných do 92% PS, vibrační deskou</t>
  </si>
  <si>
    <t>přehutnění plochy podloží:</t>
  </si>
  <si>
    <t>4,05*4,1+1,3*3,38</t>
  </si>
  <si>
    <t>174101102R00</t>
  </si>
  <si>
    <t>Zásyp ruční se zhutněním</t>
  </si>
  <si>
    <t>podsyp pod dlažbu - v průměrné tl. 185 mm:</t>
  </si>
  <si>
    <t>(21-2,9*1)*0,185</t>
  </si>
  <si>
    <t>583425631R</t>
  </si>
  <si>
    <t>Kamenivo drcené 8/16</t>
  </si>
  <si>
    <t>3,349*2*1,1</t>
  </si>
  <si>
    <t>162201203R00</t>
  </si>
  <si>
    <t>Vodorovné přemíst.výkopku, kolečko hor.1-4, do 10m</t>
  </si>
  <si>
    <t>vnitrostav. dovoz kameniva:</t>
  </si>
  <si>
    <t>3,349</t>
  </si>
  <si>
    <t>162201209R00</t>
  </si>
  <si>
    <t>Příplatek za dalších 10 m nošení výkopku z hor.1-4</t>
  </si>
  <si>
    <t>167101151R00</t>
  </si>
  <si>
    <t>Nakládání výkopku z hor. 5 ÷ 7 v množství do 100 m3</t>
  </si>
  <si>
    <t>dovoz kameniva:</t>
  </si>
  <si>
    <t>162701155R00</t>
  </si>
  <si>
    <t>Vodorovné přemístění výkopku z hor.5-7 do 10000 m</t>
  </si>
  <si>
    <t>162701159R00</t>
  </si>
  <si>
    <t>Příplatek k vod. přemístění hor.5-7 za další 1 km</t>
  </si>
  <si>
    <t>3,349*5</t>
  </si>
  <si>
    <t>430321000R00</t>
  </si>
  <si>
    <t>Uložení betonu schodišťové konstrukce</t>
  </si>
  <si>
    <t>nové vstupní schodiště:</t>
  </si>
  <si>
    <t>0,35*(2,9*1)</t>
  </si>
  <si>
    <t>0,15*(2,2*0,65+0,3*1,4)</t>
  </si>
  <si>
    <t>58922162R</t>
  </si>
  <si>
    <t>Beton C 20/25 (odpočet obsažen v položce příplatku, za výrobu z pytlované směsi)</t>
  </si>
  <si>
    <t>631319223R00</t>
  </si>
  <si>
    <t>Příplatek za výrobu betonu C 20/25 ze suché pytlované směsi (pro malé objemy prací)</t>
  </si>
  <si>
    <t>596215021R00</t>
  </si>
  <si>
    <t>Kladení zámkové dlažby tl. 6 cm do drtě tl. 4 cm</t>
  </si>
  <si>
    <t>21-2,9*1</t>
  </si>
  <si>
    <t>596245021R00</t>
  </si>
  <si>
    <t>Kladení zámkové dlažby tl. 6 cm do MC tl. 4 cm</t>
  </si>
  <si>
    <t>2,9*1+0,26*1,4</t>
  </si>
  <si>
    <t>596291111R00</t>
  </si>
  <si>
    <t>Řezání zámkové dlažby tl. 60 mm</t>
  </si>
  <si>
    <t>59245110R</t>
  </si>
  <si>
    <t>Dlažba skladebná 200 x 100 x 60 mm přírodní</t>
  </si>
  <si>
    <t>18,1*1,1</t>
  </si>
  <si>
    <t>3,264*1,25</t>
  </si>
  <si>
    <t>622904112R00</t>
  </si>
  <si>
    <t>Očištění fasád tlakovou vodou složitost 1 - 2</t>
  </si>
  <si>
    <t>očištění podkladu:</t>
  </si>
  <si>
    <t>0,566+3,554</t>
  </si>
  <si>
    <t>622904121R00</t>
  </si>
  <si>
    <t>Ruční čištění ocelovým kartáčem</t>
  </si>
  <si>
    <t>622397132R00</t>
  </si>
  <si>
    <t>Oprava KZS, EPS, nátěr nebo silikonová omítka</t>
  </si>
  <si>
    <t>oprava KZS nad úrovní soklu:</t>
  </si>
  <si>
    <t>(12,34-1,4)*0,05+0,05*0,19*2</t>
  </si>
  <si>
    <t>602011102R00</t>
  </si>
  <si>
    <t>Postřik na stěnách cementový ručně</t>
  </si>
  <si>
    <t>zhotovení podkladu pod dolněný obklad soklu:</t>
  </si>
  <si>
    <t>3,554</t>
  </si>
  <si>
    <t>602011112RT5</t>
  </si>
  <si>
    <t>Omítka na stěnách jádrová vápenocementová ručně, tloušťka vrstvy do 20 mm</t>
  </si>
  <si>
    <t>622481211RT8</t>
  </si>
  <si>
    <t>Montáž výztužné sítě(perlinky)do stěrky-vněj.stěny, včetně výztužné sítě a stěrkového tmelu</t>
  </si>
  <si>
    <t>639561121R00</t>
  </si>
  <si>
    <t>Obrubník zahradní betonový výšky 250 mm, šedý</t>
  </si>
  <si>
    <t>plocha:</t>
  </si>
  <si>
    <t>4,05+2,86+3,38+2,7+4</t>
  </si>
  <si>
    <t>schodiště:</t>
  </si>
  <si>
    <t>2,9+1*2+2,2+0,65*2+1,4+0,3*2</t>
  </si>
  <si>
    <t>918101111R00</t>
  </si>
  <si>
    <t>Lože pod obrubníky nebo obruby</t>
  </si>
  <si>
    <t>předpoklad nadspotřeby lože:</t>
  </si>
  <si>
    <t>0,15*0,1*27,39</t>
  </si>
  <si>
    <t>27,39*0,036+0,411</t>
  </si>
  <si>
    <t>919735111R00</t>
  </si>
  <si>
    <t>Řezání stávajícího živičného krytu tl. do 5 cm</t>
  </si>
  <si>
    <t>napojení nové dlažby na stávající asfalt. komunikaci:</t>
  </si>
  <si>
    <t>1,5</t>
  </si>
  <si>
    <t>919731121R00</t>
  </si>
  <si>
    <t>Zarovnání styčné plochy živičné tl. do 5 cm</t>
  </si>
  <si>
    <t>599141111R00</t>
  </si>
  <si>
    <t>Vyplnění spár živičnou zálivkou</t>
  </si>
  <si>
    <t>965081712R00</t>
  </si>
  <si>
    <t>Bourání dlažeb keramických tl.10 mm, pl. do 1 m2</t>
  </si>
  <si>
    <t>keram. dlažba na stupni:</t>
  </si>
  <si>
    <t>1,6*0,25</t>
  </si>
  <si>
    <t>965081813R00</t>
  </si>
  <si>
    <t>Bourání dlažeb tl.do 30 mm, nad 1 m2</t>
  </si>
  <si>
    <t>965042241R00</t>
  </si>
  <si>
    <t>Bourání mazanin betonových tl. nad 10 cm, nad 4 m2</t>
  </si>
  <si>
    <t>52,42*0,13</t>
  </si>
  <si>
    <t>965049112R00</t>
  </si>
  <si>
    <t>Příplatek, bourání mazanin se svař.síťí nad 10 cm</t>
  </si>
  <si>
    <t>962052211R00</t>
  </si>
  <si>
    <t>Bourání zdiva železobetonového nadzákladového</t>
  </si>
  <si>
    <t>(2,8+11,94+1,19+4,34)*(0,2*0,6+0,15*0,4)</t>
  </si>
  <si>
    <t>963042819R00</t>
  </si>
  <si>
    <t>Bourání schodišťových stupňů betonových</t>
  </si>
  <si>
    <t>1,43*3</t>
  </si>
  <si>
    <t>963053936R00</t>
  </si>
  <si>
    <t>Bourání ŽB schodišťových ramen samonosných</t>
  </si>
  <si>
    <t>1,43*0,9</t>
  </si>
  <si>
    <t>976071111R00</t>
  </si>
  <si>
    <t>Vybourání kovových zábradlí a madel, včetně dvířek</t>
  </si>
  <si>
    <t>2,8+11,94+1,19+4,34+1,43</t>
  </si>
  <si>
    <t>999281105R00</t>
  </si>
  <si>
    <t>Přesun hmot pro opravy a údržbu do výšky 6 m</t>
  </si>
  <si>
    <t>2,84+0,19</t>
  </si>
  <si>
    <t>998223011R00</t>
  </si>
  <si>
    <t>Přesun hmot, pozemní komunikace, kryt dlážděný</t>
  </si>
  <si>
    <t>4,832+3,92+0,005+0,006</t>
  </si>
  <si>
    <t>711140016RAB</t>
  </si>
  <si>
    <t>Izolace proti vodě vodorovná přitavená, 1x, 1x ALP, 1x modif.pás Elastek 40 special mineral</t>
  </si>
  <si>
    <t>u vstupu:</t>
  </si>
  <si>
    <t>0,5*1,4</t>
  </si>
  <si>
    <t>711713416R00</t>
  </si>
  <si>
    <t>Vyplnění spár 20 x 100 mm studeným asfaltovým tmelem</t>
  </si>
  <si>
    <t>dotěsnění:</t>
  </si>
  <si>
    <t>0,5*2+1,4*2</t>
  </si>
  <si>
    <t>998711101R00</t>
  </si>
  <si>
    <t>Přesun hmot pro izolace proti vodě, výšky do 6 m</t>
  </si>
  <si>
    <t>781775008RV6</t>
  </si>
  <si>
    <t>Montáž obklad vnější keram. pásek 250x65, tmel</t>
  </si>
  <si>
    <t>doložení soklové části:</t>
  </si>
  <si>
    <t>0,35*12,34</t>
  </si>
  <si>
    <t>-0,15*(2,9+2,2)</t>
  </si>
  <si>
    <t>781779711R00</t>
  </si>
  <si>
    <t>Obklad vnější keram.příplatek za plochu do 10 m2</t>
  </si>
  <si>
    <t>59635024R</t>
  </si>
  <si>
    <t>Pásek obkladový rozměr 250 x 15 x 65 mm, dle stávajícího</t>
  </si>
  <si>
    <t>3,554*1,25</t>
  </si>
  <si>
    <t>998781101R00</t>
  </si>
  <si>
    <t>Přesun hmot pro obklady keramické, výšky do 6 m</t>
  </si>
  <si>
    <t>979100014RA0</t>
  </si>
  <si>
    <t>Odvoz suti a vyb.hmot do 15 km, vnitrost. 25 m</t>
  </si>
  <si>
    <t>30,209+0,803</t>
  </si>
  <si>
    <t>979999997R00</t>
  </si>
  <si>
    <t>Poplatek za recyklaci směsi suti betonu, cihel, tašek a keram.výrobků, kusovost do 1600 cm2 (170107)</t>
  </si>
  <si>
    <t>1,035+29,174</t>
  </si>
  <si>
    <t>979951112R00</t>
  </si>
  <si>
    <t>Výkup kovů - železný šrot tl. nad 4 mm</t>
  </si>
  <si>
    <t>005 11-1020.R</t>
  </si>
  <si>
    <t>Vytyčení stavby</t>
  </si>
  <si>
    <t>Soubor</t>
  </si>
  <si>
    <t>POL99_0</t>
  </si>
  <si>
    <t>005 12-1020.R</t>
  </si>
  <si>
    <t xml:space="preserve">Zařízení staveniště </t>
  </si>
  <si>
    <t>005 12-2010.R</t>
  </si>
  <si>
    <t xml:space="preserve">Provoz objednatele </t>
  </si>
  <si>
    <t>005 12-4010.R</t>
  </si>
  <si>
    <t>Koordinační činnost</t>
  </si>
  <si>
    <t>005 21-1010.R</t>
  </si>
  <si>
    <t>Předání a převzetí staveniště</t>
  </si>
  <si>
    <t>005 24-1020.R</t>
  </si>
  <si>
    <t xml:space="preserve">Geodetické zaměření skutečného provedení  </t>
  </si>
  <si>
    <t>005 24-1010.R</t>
  </si>
  <si>
    <t xml:space="preserve">Dokumentace skutečného provedení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</si>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</sst>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4" borderId="6" xfId="0" applyFont="1" applyFill="1" applyBorder="1"/>
    <xf numFmtId="0" fontId="15" fillId="2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4" borderId="39" xfId="0" applyNumberFormat="1" applyFont="1" applyFill="1" applyBorder="1" applyAlignment="1">
      <alignment horizontal="center"/>
    </xf>
    <xf numFmtId="4" fontId="3" fillId="4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2" borderId="46" xfId="0" applyFill="1" applyBorder="1"/>
    <xf numFmtId="49" fontId="0" fillId="2" borderId="43" xfId="0" applyNumberFormat="1" applyFill="1" applyBorder="1" applyAlignment="1"/>
    <xf numFmtId="49" fontId="0" fillId="2" borderId="43" xfId="0" applyNumberFormat="1" applyFill="1" applyBorder="1"/>
    <xf numFmtId="0" fontId="0" fillId="2" borderId="43" xfId="0" applyFill="1" applyBorder="1"/>
    <xf numFmtId="0" fontId="0" fillId="2" borderId="42" xfId="0" applyFill="1" applyBorder="1"/>
    <xf numFmtId="0" fontId="0" fillId="2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5" xfId="0" applyFill="1" applyBorder="1"/>
    <xf numFmtId="49" fontId="0" fillId="2" borderId="35" xfId="0" applyNumberFormat="1" applyFill="1" applyBorder="1"/>
    <xf numFmtId="0" fontId="0" fillId="2" borderId="49" xfId="0" applyFill="1" applyBorder="1" applyAlignment="1">
      <alignment vertical="top"/>
    </xf>
    <xf numFmtId="0" fontId="0" fillId="2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2" borderId="38" xfId="0" applyFill="1" applyBorder="1" applyAlignment="1">
      <alignment vertical="top" shrinkToFit="1"/>
    </xf>
    <xf numFmtId="0" fontId="0" fillId="2" borderId="39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2" borderId="39" xfId="0" applyNumberFormat="1" applyFill="1" applyBorder="1" applyAlignment="1">
      <alignment vertical="top" shrinkToFit="1"/>
    </xf>
    <xf numFmtId="4" fontId="16" fillId="3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0" fontId="0" fillId="2" borderId="51" xfId="0" applyFill="1" applyBorder="1"/>
    <xf numFmtId="0" fontId="0" fillId="2" borderId="52" xfId="0" applyFill="1" applyBorder="1" applyAlignment="1">
      <alignment wrapText="1"/>
    </xf>
    <xf numFmtId="0" fontId="0" fillId="2" borderId="53" xfId="0" applyFill="1" applyBorder="1" applyAlignment="1">
      <alignment vertical="top"/>
    </xf>
    <xf numFmtId="49" fontId="0" fillId="2" borderId="53" xfId="0" applyNumberFormat="1" applyFill="1" applyBorder="1" applyAlignment="1">
      <alignment vertical="top"/>
    </xf>
    <xf numFmtId="49" fontId="0" fillId="2" borderId="49" xfId="0" applyNumberFormat="1" applyFill="1" applyBorder="1" applyAlignment="1">
      <alignment vertical="top"/>
    </xf>
    <xf numFmtId="0" fontId="0" fillId="2" borderId="54" xfId="0" applyFill="1" applyBorder="1" applyAlignment="1">
      <alignment vertical="top"/>
    </xf>
    <xf numFmtId="164" fontId="0" fillId="2" borderId="49" xfId="0" applyNumberFormat="1" applyFill="1" applyBorder="1" applyAlignment="1">
      <alignment vertical="top"/>
    </xf>
    <xf numFmtId="4" fontId="0" fillId="2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3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4" fontId="5" fillId="2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2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3" fillId="4" borderId="39" xfId="0" applyNumberFormat="1" applyFont="1" applyFill="1" applyBorder="1" applyAlignment="1"/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2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2" fontId="12" fillId="2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36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N12" sqref="N1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27" t="s">
        <v>40</v>
      </c>
      <c r="C1" s="228"/>
      <c r="D1" s="228"/>
      <c r="E1" s="228"/>
      <c r="F1" s="228"/>
      <c r="G1" s="228"/>
      <c r="H1" s="228"/>
      <c r="I1" s="228"/>
      <c r="J1" s="229"/>
    </row>
    <row r="2" spans="1:15" ht="23.25" customHeight="1" x14ac:dyDescent="0.2">
      <c r="A2" s="4"/>
      <c r="B2" s="79" t="s">
        <v>38</v>
      </c>
      <c r="C2" s="80"/>
      <c r="D2" s="244" t="s">
        <v>44</v>
      </c>
      <c r="E2" s="245"/>
      <c r="F2" s="245"/>
      <c r="G2" s="245"/>
      <c r="H2" s="245"/>
      <c r="I2" s="245"/>
      <c r="J2" s="246"/>
      <c r="O2" s="2"/>
    </row>
    <row r="3" spans="1:15" ht="23.25" customHeight="1" x14ac:dyDescent="0.2">
      <c r="A3" s="4"/>
      <c r="B3" s="81" t="s">
        <v>43</v>
      </c>
      <c r="C3" s="82"/>
      <c r="D3" s="207" t="s">
        <v>41</v>
      </c>
      <c r="E3" s="208"/>
      <c r="F3" s="208"/>
      <c r="G3" s="208"/>
      <c r="H3" s="208"/>
      <c r="I3" s="208"/>
      <c r="J3" s="209"/>
    </row>
    <row r="4" spans="1:15" ht="23.25" hidden="1" customHeight="1" x14ac:dyDescent="0.2">
      <c r="A4" s="4"/>
      <c r="B4" s="83" t="s">
        <v>42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45</v>
      </c>
      <c r="E5" s="25"/>
      <c r="F5" s="25"/>
      <c r="G5" s="25"/>
      <c r="H5" s="27" t="s">
        <v>33</v>
      </c>
      <c r="I5" s="89" t="s">
        <v>49</v>
      </c>
      <c r="J5" s="11"/>
    </row>
    <row r="6" spans="1:15" ht="15.75" customHeight="1" x14ac:dyDescent="0.2">
      <c r="A6" s="4"/>
      <c r="B6" s="39"/>
      <c r="C6" s="25"/>
      <c r="D6" s="89" t="s">
        <v>46</v>
      </c>
      <c r="E6" s="25"/>
      <c r="F6" s="25"/>
      <c r="G6" s="25"/>
      <c r="H6" s="27" t="s">
        <v>34</v>
      </c>
      <c r="I6" s="89" t="s">
        <v>50</v>
      </c>
      <c r="J6" s="11"/>
    </row>
    <row r="7" spans="1:15" ht="15.75" customHeight="1" x14ac:dyDescent="0.2">
      <c r="A7" s="4"/>
      <c r="B7" s="40"/>
      <c r="C7" s="90" t="s">
        <v>48</v>
      </c>
      <c r="D7" s="78" t="s">
        <v>47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39"/>
      <c r="E11" s="239"/>
      <c r="F11" s="239"/>
      <c r="G11" s="239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4"/>
      <c r="E12" s="224"/>
      <c r="F12" s="224"/>
      <c r="G12" s="224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5"/>
      <c r="E13" s="225"/>
      <c r="F13" s="225"/>
      <c r="G13" s="2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47"/>
      <c r="F15" s="247"/>
      <c r="G15" s="220"/>
      <c r="H15" s="220"/>
      <c r="I15" s="220" t="s">
        <v>28</v>
      </c>
      <c r="J15" s="221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22"/>
      <c r="F16" s="223"/>
      <c r="G16" s="222"/>
      <c r="H16" s="223"/>
      <c r="I16" s="222">
        <f>SUMIF(F47:F59,A16,I47:I59)+SUMIF(F47:F59,"PSU",I47:I59)</f>
        <v>0</v>
      </c>
      <c r="J16" s="236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22"/>
      <c r="F17" s="223"/>
      <c r="G17" s="222"/>
      <c r="H17" s="223"/>
      <c r="I17" s="222">
        <f>SUMIF(F47:F59,A17,I47:I59)</f>
        <v>0</v>
      </c>
      <c r="J17" s="236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22"/>
      <c r="F18" s="223"/>
      <c r="G18" s="222"/>
      <c r="H18" s="223"/>
      <c r="I18" s="222">
        <f>SUMIF(F47:F59,A18,I47:I59)</f>
        <v>0</v>
      </c>
      <c r="J18" s="236"/>
    </row>
    <row r="19" spans="1:10" ht="23.25" customHeight="1" x14ac:dyDescent="0.2">
      <c r="A19" s="139" t="s">
        <v>80</v>
      </c>
      <c r="B19" s="140" t="s">
        <v>26</v>
      </c>
      <c r="C19" s="56"/>
      <c r="D19" s="57"/>
      <c r="E19" s="222"/>
      <c r="F19" s="223"/>
      <c r="G19" s="222"/>
      <c r="H19" s="223"/>
      <c r="I19" s="222">
        <f>SUMIF(F47:F59,A19,I47:I59)</f>
        <v>0</v>
      </c>
      <c r="J19" s="236"/>
    </row>
    <row r="20" spans="1:10" ht="23.25" customHeight="1" x14ac:dyDescent="0.2">
      <c r="A20" s="139" t="s">
        <v>81</v>
      </c>
      <c r="B20" s="140" t="s">
        <v>27</v>
      </c>
      <c r="C20" s="56"/>
      <c r="D20" s="57"/>
      <c r="E20" s="222"/>
      <c r="F20" s="223"/>
      <c r="G20" s="222"/>
      <c r="H20" s="223"/>
      <c r="I20" s="222">
        <f>SUMIF(F47:F59,A20,I47:I59)</f>
        <v>0</v>
      </c>
      <c r="J20" s="236"/>
    </row>
    <row r="21" spans="1:10" ht="23.25" customHeight="1" x14ac:dyDescent="0.2">
      <c r="A21" s="4"/>
      <c r="B21" s="72" t="s">
        <v>28</v>
      </c>
      <c r="C21" s="73"/>
      <c r="D21" s="74"/>
      <c r="E21" s="237"/>
      <c r="F21" s="238"/>
      <c r="G21" s="237"/>
      <c r="H21" s="238"/>
      <c r="I21" s="237">
        <f>SUM(I16:J20)</f>
        <v>0</v>
      </c>
      <c r="J21" s="243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34">
        <f>ZakladDPHSniVypocet</f>
        <v>0</v>
      </c>
      <c r="H23" s="235"/>
      <c r="I23" s="235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41">
        <f>ZakladDPHSni*SazbaDPH1/100</f>
        <v>0</v>
      </c>
      <c r="H24" s="242"/>
      <c r="I24" s="242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34">
        <f>ZakladDPHZaklVypocet</f>
        <v>0</v>
      </c>
      <c r="H25" s="235"/>
      <c r="I25" s="235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30">
        <f>ZakladDPHZakl*SazbaDPH2/100</f>
        <v>0</v>
      </c>
      <c r="H26" s="231"/>
      <c r="I26" s="231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32">
        <f>0</f>
        <v>0</v>
      </c>
      <c r="H27" s="232"/>
      <c r="I27" s="232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19">
        <f>ZakladDPHSniVypocet+ZakladDPHZaklVypocet</f>
        <v>0</v>
      </c>
      <c r="H28" s="219"/>
      <c r="I28" s="219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33">
        <f>ZakladDPHSni+DPHSni+ZakladDPHZakl+DPHZakl+Zaokrouhleni</f>
        <v>0</v>
      </c>
      <c r="H29" s="233"/>
      <c r="I29" s="233"/>
      <c r="J29" s="117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45519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26"/>
      <c r="E34" s="226"/>
      <c r="F34" s="30"/>
      <c r="G34" s="226"/>
      <c r="H34" s="226"/>
      <c r="I34" s="226"/>
      <c r="J34" s="36"/>
    </row>
    <row r="35" spans="1:10" ht="12.75" customHeight="1" x14ac:dyDescent="0.2">
      <c r="A35" s="4"/>
      <c r="B35" s="4"/>
      <c r="C35" s="5"/>
      <c r="D35" s="240" t="s">
        <v>2</v>
      </c>
      <c r="E35" s="240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51</v>
      </c>
      <c r="C39" s="210" t="s">
        <v>44</v>
      </c>
      <c r="D39" s="211"/>
      <c r="E39" s="211"/>
      <c r="F39" s="106">
        <f>'Rozpočet Pol'!AC157</f>
        <v>0</v>
      </c>
      <c r="G39" s="107">
        <f>'Rozpočet Pol'!AD157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95"/>
      <c r="B40" s="212" t="s">
        <v>52</v>
      </c>
      <c r="C40" s="213"/>
      <c r="D40" s="213"/>
      <c r="E40" s="214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.75" x14ac:dyDescent="0.25">
      <c r="B44" s="118" t="s">
        <v>54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55</v>
      </c>
      <c r="G46" s="127"/>
      <c r="H46" s="127"/>
      <c r="I46" s="215" t="s">
        <v>28</v>
      </c>
      <c r="J46" s="215"/>
    </row>
    <row r="47" spans="1:10" ht="25.5" customHeight="1" x14ac:dyDescent="0.2">
      <c r="A47" s="120"/>
      <c r="B47" s="128" t="s">
        <v>56</v>
      </c>
      <c r="C47" s="217" t="s">
        <v>57</v>
      </c>
      <c r="D47" s="218"/>
      <c r="E47" s="218"/>
      <c r="F47" s="130" t="s">
        <v>23</v>
      </c>
      <c r="G47" s="131"/>
      <c r="H47" s="131"/>
      <c r="I47" s="216">
        <f>'Rozpočet Pol'!G8</f>
        <v>0</v>
      </c>
      <c r="J47" s="216"/>
    </row>
    <row r="48" spans="1:10" ht="25.5" customHeight="1" x14ac:dyDescent="0.2">
      <c r="A48" s="120"/>
      <c r="B48" s="122" t="s">
        <v>58</v>
      </c>
      <c r="C48" s="202" t="s">
        <v>59</v>
      </c>
      <c r="D48" s="203"/>
      <c r="E48" s="203"/>
      <c r="F48" s="132" t="s">
        <v>23</v>
      </c>
      <c r="G48" s="133"/>
      <c r="H48" s="133"/>
      <c r="I48" s="201">
        <f>'Rozpočet Pol'!G57</f>
        <v>0</v>
      </c>
      <c r="J48" s="201"/>
    </row>
    <row r="49" spans="1:10" ht="25.5" customHeight="1" x14ac:dyDescent="0.2">
      <c r="A49" s="120"/>
      <c r="B49" s="122" t="s">
        <v>60</v>
      </c>
      <c r="C49" s="202" t="s">
        <v>61</v>
      </c>
      <c r="D49" s="203"/>
      <c r="E49" s="203"/>
      <c r="F49" s="132" t="s">
        <v>23</v>
      </c>
      <c r="G49" s="133"/>
      <c r="H49" s="133"/>
      <c r="I49" s="201">
        <f>'Rozpočet Pol'!G64</f>
        <v>0</v>
      </c>
      <c r="J49" s="201"/>
    </row>
    <row r="50" spans="1:10" ht="25.5" customHeight="1" x14ac:dyDescent="0.2">
      <c r="A50" s="120"/>
      <c r="B50" s="122" t="s">
        <v>62</v>
      </c>
      <c r="C50" s="202" t="s">
        <v>63</v>
      </c>
      <c r="D50" s="203"/>
      <c r="E50" s="203"/>
      <c r="F50" s="132" t="s">
        <v>23</v>
      </c>
      <c r="G50" s="133"/>
      <c r="H50" s="133"/>
      <c r="I50" s="201">
        <f>'Rozpočet Pol'!G73</f>
        <v>0</v>
      </c>
      <c r="J50" s="201"/>
    </row>
    <row r="51" spans="1:10" ht="25.5" customHeight="1" x14ac:dyDescent="0.2">
      <c r="A51" s="120"/>
      <c r="B51" s="122" t="s">
        <v>64</v>
      </c>
      <c r="C51" s="202" t="s">
        <v>65</v>
      </c>
      <c r="D51" s="203"/>
      <c r="E51" s="203"/>
      <c r="F51" s="132" t="s">
        <v>23</v>
      </c>
      <c r="G51" s="133"/>
      <c r="H51" s="133"/>
      <c r="I51" s="201">
        <f>'Rozpočet Pol'!G86</f>
        <v>0</v>
      </c>
      <c r="J51" s="201"/>
    </row>
    <row r="52" spans="1:10" ht="25.5" customHeight="1" x14ac:dyDescent="0.2">
      <c r="A52" s="120"/>
      <c r="B52" s="122" t="s">
        <v>66</v>
      </c>
      <c r="C52" s="202" t="s">
        <v>67</v>
      </c>
      <c r="D52" s="203"/>
      <c r="E52" s="203"/>
      <c r="F52" s="132" t="s">
        <v>23</v>
      </c>
      <c r="G52" s="133"/>
      <c r="H52" s="133"/>
      <c r="I52" s="201">
        <f>'Rozpočet Pol'!G97</f>
        <v>0</v>
      </c>
      <c r="J52" s="201"/>
    </row>
    <row r="53" spans="1:10" ht="25.5" customHeight="1" x14ac:dyDescent="0.2">
      <c r="A53" s="120"/>
      <c r="B53" s="122" t="s">
        <v>68</v>
      </c>
      <c r="C53" s="202" t="s">
        <v>69</v>
      </c>
      <c r="D53" s="203"/>
      <c r="E53" s="203"/>
      <c r="F53" s="132" t="s">
        <v>23</v>
      </c>
      <c r="G53" s="133"/>
      <c r="H53" s="133"/>
      <c r="I53" s="201">
        <f>'Rozpočet Pol'!G103</f>
        <v>0</v>
      </c>
      <c r="J53" s="201"/>
    </row>
    <row r="54" spans="1:10" ht="25.5" customHeight="1" x14ac:dyDescent="0.2">
      <c r="A54" s="120"/>
      <c r="B54" s="122" t="s">
        <v>70</v>
      </c>
      <c r="C54" s="202" t="s">
        <v>71</v>
      </c>
      <c r="D54" s="203"/>
      <c r="E54" s="203"/>
      <c r="F54" s="132" t="s">
        <v>23</v>
      </c>
      <c r="G54" s="133"/>
      <c r="H54" s="133"/>
      <c r="I54" s="201">
        <f>'Rozpočet Pol'!G117</f>
        <v>0</v>
      </c>
      <c r="J54" s="201"/>
    </row>
    <row r="55" spans="1:10" ht="25.5" customHeight="1" x14ac:dyDescent="0.2">
      <c r="A55" s="120"/>
      <c r="B55" s="122" t="s">
        <v>72</v>
      </c>
      <c r="C55" s="202" t="s">
        <v>73</v>
      </c>
      <c r="D55" s="203"/>
      <c r="E55" s="203"/>
      <c r="F55" s="132" t="s">
        <v>23</v>
      </c>
      <c r="G55" s="133"/>
      <c r="H55" s="133"/>
      <c r="I55" s="201">
        <f>'Rozpočet Pol'!G120</f>
        <v>0</v>
      </c>
      <c r="J55" s="201"/>
    </row>
    <row r="56" spans="1:10" ht="25.5" customHeight="1" x14ac:dyDescent="0.2">
      <c r="A56" s="120"/>
      <c r="B56" s="122" t="s">
        <v>74</v>
      </c>
      <c r="C56" s="202" t="s">
        <v>75</v>
      </c>
      <c r="D56" s="203"/>
      <c r="E56" s="203"/>
      <c r="F56" s="132" t="s">
        <v>24</v>
      </c>
      <c r="G56" s="133"/>
      <c r="H56" s="133"/>
      <c r="I56" s="201">
        <f>'Rozpočet Pol'!G125</f>
        <v>0</v>
      </c>
      <c r="J56" s="201"/>
    </row>
    <row r="57" spans="1:10" ht="25.5" customHeight="1" x14ac:dyDescent="0.2">
      <c r="A57" s="120"/>
      <c r="B57" s="122" t="s">
        <v>76</v>
      </c>
      <c r="C57" s="202" t="s">
        <v>77</v>
      </c>
      <c r="D57" s="203"/>
      <c r="E57" s="203"/>
      <c r="F57" s="132" t="s">
        <v>24</v>
      </c>
      <c r="G57" s="133"/>
      <c r="H57" s="133"/>
      <c r="I57" s="201">
        <f>'Rozpočet Pol'!G133</f>
        <v>0</v>
      </c>
      <c r="J57" s="201"/>
    </row>
    <row r="58" spans="1:10" ht="25.5" customHeight="1" x14ac:dyDescent="0.2">
      <c r="A58" s="120"/>
      <c r="B58" s="122" t="s">
        <v>78</v>
      </c>
      <c r="C58" s="202" t="s">
        <v>79</v>
      </c>
      <c r="D58" s="203"/>
      <c r="E58" s="203"/>
      <c r="F58" s="132" t="s">
        <v>23</v>
      </c>
      <c r="G58" s="133"/>
      <c r="H58" s="133"/>
      <c r="I58" s="201">
        <f>'Rozpočet Pol'!G142</f>
        <v>0</v>
      </c>
      <c r="J58" s="201"/>
    </row>
    <row r="59" spans="1:10" ht="25.5" customHeight="1" x14ac:dyDescent="0.2">
      <c r="A59" s="120"/>
      <c r="B59" s="129" t="s">
        <v>80</v>
      </c>
      <c r="C59" s="205" t="s">
        <v>26</v>
      </c>
      <c r="D59" s="206"/>
      <c r="E59" s="206"/>
      <c r="F59" s="134" t="s">
        <v>80</v>
      </c>
      <c r="G59" s="135"/>
      <c r="H59" s="135"/>
      <c r="I59" s="204">
        <f>'Rozpočet Pol'!G148</f>
        <v>0</v>
      </c>
      <c r="J59" s="204"/>
    </row>
    <row r="60" spans="1:10" ht="25.5" customHeight="1" x14ac:dyDescent="0.2">
      <c r="A60" s="121"/>
      <c r="B60" s="125" t="s">
        <v>1</v>
      </c>
      <c r="C60" s="125"/>
      <c r="D60" s="126"/>
      <c r="E60" s="126"/>
      <c r="F60" s="136"/>
      <c r="G60" s="137"/>
      <c r="H60" s="137"/>
      <c r="I60" s="200">
        <f>SUM(I47:I59)</f>
        <v>0</v>
      </c>
      <c r="J60" s="200"/>
    </row>
    <row r="61" spans="1:10" x14ac:dyDescent="0.2">
      <c r="F61" s="138"/>
      <c r="G61" s="94"/>
      <c r="H61" s="138"/>
      <c r="I61" s="94"/>
      <c r="J61" s="94"/>
    </row>
    <row r="62" spans="1:10" x14ac:dyDescent="0.2">
      <c r="F62" s="138"/>
      <c r="G62" s="94"/>
      <c r="H62" s="138"/>
      <c r="I62" s="94"/>
      <c r="J62" s="94"/>
    </row>
    <row r="63" spans="1:10" x14ac:dyDescent="0.2">
      <c r="F63" s="138"/>
      <c r="G63" s="94"/>
      <c r="H63" s="138"/>
      <c r="I63" s="94"/>
      <c r="J63" s="94"/>
    </row>
  </sheetData>
  <sheetProtection algorithmName="SHA-512" hashValue="YhO54gdN6ZQLEk1fw7KF09x2lbWS8BLH8B+gewp/Wnlj2R1OOYa1VZu+B4tkfR7WBeY+NhJcPec/lbb30DS8jg==" saltValue="g38DWzYNO6fWWnQC/NV1W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60:J60"/>
    <mergeCell ref="I57:J57"/>
    <mergeCell ref="C57:E57"/>
    <mergeCell ref="I58:J58"/>
    <mergeCell ref="C58:E58"/>
    <mergeCell ref="I59:J59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77" t="s">
        <v>39</v>
      </c>
      <c r="B2" s="76"/>
      <c r="C2" s="250"/>
      <c r="D2" s="250"/>
      <c r="E2" s="250"/>
      <c r="F2" s="250"/>
      <c r="G2" s="251"/>
    </row>
    <row r="3" spans="1:7" ht="24.95" hidden="1" customHeight="1" x14ac:dyDescent="0.2">
      <c r="A3" s="77" t="s">
        <v>7</v>
      </c>
      <c r="B3" s="76"/>
      <c r="C3" s="250"/>
      <c r="D3" s="250"/>
      <c r="E3" s="250"/>
      <c r="F3" s="250"/>
      <c r="G3" s="251"/>
    </row>
    <row r="4" spans="1:7" ht="24.95" hidden="1" customHeight="1" x14ac:dyDescent="0.2">
      <c r="A4" s="77" t="s">
        <v>8</v>
      </c>
      <c r="B4" s="76"/>
      <c r="C4" s="250"/>
      <c r="D4" s="250"/>
      <c r="E4" s="250"/>
      <c r="F4" s="250"/>
      <c r="G4" s="25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67"/>
  <sheetViews>
    <sheetView workbookViewId="0">
      <selection activeCell="F12" sqref="F12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2" t="s">
        <v>6</v>
      </c>
      <c r="B1" s="252"/>
      <c r="C1" s="252"/>
      <c r="D1" s="252"/>
      <c r="E1" s="252"/>
      <c r="F1" s="252"/>
      <c r="G1" s="252"/>
      <c r="AE1" t="s">
        <v>83</v>
      </c>
    </row>
    <row r="2" spans="1:60" ht="24.95" customHeight="1" x14ac:dyDescent="0.2">
      <c r="A2" s="143" t="s">
        <v>82</v>
      </c>
      <c r="B2" s="141"/>
      <c r="C2" s="253" t="s">
        <v>44</v>
      </c>
      <c r="D2" s="254"/>
      <c r="E2" s="254"/>
      <c r="F2" s="254"/>
      <c r="G2" s="255"/>
      <c r="AE2" t="s">
        <v>84</v>
      </c>
    </row>
    <row r="3" spans="1:60" ht="24.95" customHeight="1" x14ac:dyDescent="0.2">
      <c r="A3" s="144" t="s">
        <v>7</v>
      </c>
      <c r="B3" s="142"/>
      <c r="C3" s="256" t="s">
        <v>41</v>
      </c>
      <c r="D3" s="257"/>
      <c r="E3" s="257"/>
      <c r="F3" s="257"/>
      <c r="G3" s="258"/>
      <c r="AE3" t="s">
        <v>85</v>
      </c>
    </row>
    <row r="4" spans="1:60" ht="24.95" hidden="1" customHeight="1" x14ac:dyDescent="0.2">
      <c r="A4" s="144" t="s">
        <v>8</v>
      </c>
      <c r="B4" s="142"/>
      <c r="C4" s="256"/>
      <c r="D4" s="257"/>
      <c r="E4" s="257"/>
      <c r="F4" s="257"/>
      <c r="G4" s="258"/>
      <c r="AE4" t="s">
        <v>86</v>
      </c>
    </row>
    <row r="5" spans="1:60" hidden="1" x14ac:dyDescent="0.2">
      <c r="A5" s="145" t="s">
        <v>87</v>
      </c>
      <c r="B5" s="146"/>
      <c r="C5" s="147"/>
      <c r="D5" s="148"/>
      <c r="E5" s="148"/>
      <c r="F5" s="148"/>
      <c r="G5" s="149"/>
      <c r="AE5" t="s">
        <v>88</v>
      </c>
    </row>
    <row r="7" spans="1:60" ht="38.25" x14ac:dyDescent="0.2">
      <c r="A7" s="154" t="s">
        <v>89</v>
      </c>
      <c r="B7" s="155" t="s">
        <v>90</v>
      </c>
      <c r="C7" s="155" t="s">
        <v>91</v>
      </c>
      <c r="D7" s="154" t="s">
        <v>92</v>
      </c>
      <c r="E7" s="154" t="s">
        <v>93</v>
      </c>
      <c r="F7" s="150" t="s">
        <v>94</v>
      </c>
      <c r="G7" s="173" t="s">
        <v>28</v>
      </c>
      <c r="H7" s="174" t="s">
        <v>29</v>
      </c>
      <c r="I7" s="174" t="s">
        <v>95</v>
      </c>
      <c r="J7" s="174" t="s">
        <v>30</v>
      </c>
      <c r="K7" s="174" t="s">
        <v>96</v>
      </c>
      <c r="L7" s="174" t="s">
        <v>97</v>
      </c>
      <c r="M7" s="174" t="s">
        <v>98</v>
      </c>
      <c r="N7" s="174" t="s">
        <v>99</v>
      </c>
      <c r="O7" s="174" t="s">
        <v>100</v>
      </c>
      <c r="P7" s="174" t="s">
        <v>101</v>
      </c>
      <c r="Q7" s="174" t="s">
        <v>102</v>
      </c>
      <c r="R7" s="174" t="s">
        <v>103</v>
      </c>
      <c r="S7" s="174" t="s">
        <v>104</v>
      </c>
      <c r="T7" s="174" t="s">
        <v>105</v>
      </c>
      <c r="U7" s="157" t="s">
        <v>106</v>
      </c>
    </row>
    <row r="8" spans="1:60" x14ac:dyDescent="0.2">
      <c r="A8" s="175" t="s">
        <v>107</v>
      </c>
      <c r="B8" s="176" t="s">
        <v>56</v>
      </c>
      <c r="C8" s="177" t="s">
        <v>57</v>
      </c>
      <c r="D8" s="178"/>
      <c r="E8" s="179"/>
      <c r="F8" s="180"/>
      <c r="G8" s="180">
        <f>SUMIF(AE9:AE56,"&lt;&gt;NOR",G9:G56)</f>
        <v>0</v>
      </c>
      <c r="H8" s="180"/>
      <c r="I8" s="180">
        <f>SUM(I9:I56)</f>
        <v>0</v>
      </c>
      <c r="J8" s="180"/>
      <c r="K8" s="180">
        <f>SUM(K9:K56)</f>
        <v>0</v>
      </c>
      <c r="L8" s="180"/>
      <c r="M8" s="180">
        <f>SUM(M9:M56)</f>
        <v>0</v>
      </c>
      <c r="N8" s="156"/>
      <c r="O8" s="156">
        <f>SUM(O9:O56)</f>
        <v>24.38833</v>
      </c>
      <c r="P8" s="156"/>
      <c r="Q8" s="156">
        <f>SUM(Q9:Q56)</f>
        <v>1.03467</v>
      </c>
      <c r="R8" s="156"/>
      <c r="S8" s="156"/>
      <c r="T8" s="175"/>
      <c r="U8" s="156">
        <f>SUM(U9:U56)</f>
        <v>59.61</v>
      </c>
      <c r="AE8" t="s">
        <v>108</v>
      </c>
    </row>
    <row r="9" spans="1:60" outlineLevel="1" x14ac:dyDescent="0.2">
      <c r="A9" s="152">
        <v>1</v>
      </c>
      <c r="B9" s="158" t="s">
        <v>109</v>
      </c>
      <c r="C9" s="193" t="s">
        <v>110</v>
      </c>
      <c r="D9" s="160" t="s">
        <v>111</v>
      </c>
      <c r="E9" s="167">
        <v>3</v>
      </c>
      <c r="F9" s="170">
        <f>H9+J9</f>
        <v>0</v>
      </c>
      <c r="G9" s="171">
        <f>ROUND(E9*F9,2)</f>
        <v>0</v>
      </c>
      <c r="H9" s="171"/>
      <c r="I9" s="171">
        <f>ROUND(E9*H9,2)</f>
        <v>0</v>
      </c>
      <c r="J9" s="171"/>
      <c r="K9" s="171">
        <f>ROUND(E9*J9,2)</f>
        <v>0</v>
      </c>
      <c r="L9" s="171">
        <v>21</v>
      </c>
      <c r="M9" s="171">
        <f>G9*(1+L9/100)</f>
        <v>0</v>
      </c>
      <c r="N9" s="161">
        <v>0</v>
      </c>
      <c r="O9" s="161">
        <f>ROUND(E9*N9,5)</f>
        <v>0</v>
      </c>
      <c r="P9" s="161">
        <v>0.22</v>
      </c>
      <c r="Q9" s="161">
        <f>ROUND(E9*P9,5)</f>
        <v>0.66</v>
      </c>
      <c r="R9" s="161"/>
      <c r="S9" s="161"/>
      <c r="T9" s="162">
        <v>0.14299999999999999</v>
      </c>
      <c r="U9" s="161">
        <f>ROUND(E9*T9,2)</f>
        <v>0.43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112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2">
        <v>2</v>
      </c>
      <c r="B10" s="158" t="s">
        <v>113</v>
      </c>
      <c r="C10" s="193" t="s">
        <v>114</v>
      </c>
      <c r="D10" s="160" t="s">
        <v>115</v>
      </c>
      <c r="E10" s="167">
        <v>2.7149999999999999</v>
      </c>
      <c r="F10" s="170">
        <f>H10+J10</f>
        <v>0</v>
      </c>
      <c r="G10" s="171">
        <f>ROUND(E10*F10,2)</f>
        <v>0</v>
      </c>
      <c r="H10" s="171"/>
      <c r="I10" s="171">
        <f>ROUND(E10*H10,2)</f>
        <v>0</v>
      </c>
      <c r="J10" s="171"/>
      <c r="K10" s="171">
        <f>ROUND(E10*J10,2)</f>
        <v>0</v>
      </c>
      <c r="L10" s="171">
        <v>21</v>
      </c>
      <c r="M10" s="171">
        <f>G10*(1+L10/100)</f>
        <v>0</v>
      </c>
      <c r="N10" s="161">
        <v>0</v>
      </c>
      <c r="O10" s="161">
        <f>ROUND(E10*N10,5)</f>
        <v>0</v>
      </c>
      <c r="P10" s="161">
        <v>0.13800000000000001</v>
      </c>
      <c r="Q10" s="161">
        <f>ROUND(E10*P10,5)</f>
        <v>0.37467</v>
      </c>
      <c r="R10" s="161"/>
      <c r="S10" s="161"/>
      <c r="T10" s="162">
        <v>0.16</v>
      </c>
      <c r="U10" s="161">
        <f>ROUND(E10*T10,2)</f>
        <v>0.43</v>
      </c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112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2"/>
      <c r="B11" s="158"/>
      <c r="C11" s="194" t="s">
        <v>116</v>
      </c>
      <c r="D11" s="163"/>
      <c r="E11" s="168">
        <v>2.7149999999999999</v>
      </c>
      <c r="F11" s="171"/>
      <c r="G11" s="171"/>
      <c r="H11" s="171"/>
      <c r="I11" s="171"/>
      <c r="J11" s="171"/>
      <c r="K11" s="171"/>
      <c r="L11" s="171"/>
      <c r="M11" s="171"/>
      <c r="N11" s="161"/>
      <c r="O11" s="161"/>
      <c r="P11" s="161"/>
      <c r="Q11" s="161"/>
      <c r="R11" s="161"/>
      <c r="S11" s="161"/>
      <c r="T11" s="162"/>
      <c r="U11" s="161"/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117</v>
      </c>
      <c r="AF11" s="151">
        <v>0</v>
      </c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52">
        <v>3</v>
      </c>
      <c r="B12" s="158" t="s">
        <v>118</v>
      </c>
      <c r="C12" s="193" t="s">
        <v>119</v>
      </c>
      <c r="D12" s="160" t="s">
        <v>120</v>
      </c>
      <c r="E12" s="167">
        <v>23.097000000000005</v>
      </c>
      <c r="F12" s="170">
        <f>H12+J12</f>
        <v>0</v>
      </c>
      <c r="G12" s="171">
        <f>ROUND(E12*F12,2)</f>
        <v>0</v>
      </c>
      <c r="H12" s="171"/>
      <c r="I12" s="171">
        <f>ROUND(E12*H12,2)</f>
        <v>0</v>
      </c>
      <c r="J12" s="171"/>
      <c r="K12" s="171">
        <f>ROUND(E12*J12,2)</f>
        <v>0</v>
      </c>
      <c r="L12" s="171">
        <v>21</v>
      </c>
      <c r="M12" s="171">
        <f>G12*(1+L12/100)</f>
        <v>0</v>
      </c>
      <c r="N12" s="161">
        <v>0</v>
      </c>
      <c r="O12" s="161">
        <f>ROUND(E12*N12,5)</f>
        <v>0</v>
      </c>
      <c r="P12" s="161">
        <v>0</v>
      </c>
      <c r="Q12" s="161">
        <f>ROUND(E12*P12,5)</f>
        <v>0</v>
      </c>
      <c r="R12" s="161"/>
      <c r="S12" s="161"/>
      <c r="T12" s="162">
        <v>0.36799999999999999</v>
      </c>
      <c r="U12" s="161">
        <f>ROUND(E12*T12,2)</f>
        <v>8.5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112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ht="22.5" outlineLevel="1" x14ac:dyDescent="0.2">
      <c r="A13" s="152"/>
      <c r="B13" s="158"/>
      <c r="C13" s="194" t="s">
        <v>121</v>
      </c>
      <c r="D13" s="163"/>
      <c r="E13" s="168"/>
      <c r="F13" s="171"/>
      <c r="G13" s="171"/>
      <c r="H13" s="171"/>
      <c r="I13" s="171"/>
      <c r="J13" s="171"/>
      <c r="K13" s="171"/>
      <c r="L13" s="171"/>
      <c r="M13" s="171"/>
      <c r="N13" s="161"/>
      <c r="O13" s="161"/>
      <c r="P13" s="161"/>
      <c r="Q13" s="161"/>
      <c r="R13" s="161"/>
      <c r="S13" s="161"/>
      <c r="T13" s="162"/>
      <c r="U13" s="161"/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117</v>
      </c>
      <c r="AF13" s="151">
        <v>0</v>
      </c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2"/>
      <c r="B14" s="158"/>
      <c r="C14" s="194" t="s">
        <v>122</v>
      </c>
      <c r="D14" s="163"/>
      <c r="E14" s="168">
        <v>23.588999999999999</v>
      </c>
      <c r="F14" s="171"/>
      <c r="G14" s="171"/>
      <c r="H14" s="171"/>
      <c r="I14" s="171"/>
      <c r="J14" s="171"/>
      <c r="K14" s="171"/>
      <c r="L14" s="171"/>
      <c r="M14" s="171"/>
      <c r="N14" s="161"/>
      <c r="O14" s="161"/>
      <c r="P14" s="161"/>
      <c r="Q14" s="161"/>
      <c r="R14" s="161"/>
      <c r="S14" s="161"/>
      <c r="T14" s="162"/>
      <c r="U14" s="161"/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117</v>
      </c>
      <c r="AF14" s="151">
        <v>0</v>
      </c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2.5" outlineLevel="1" x14ac:dyDescent="0.2">
      <c r="A15" s="152"/>
      <c r="B15" s="158"/>
      <c r="C15" s="194" t="s">
        <v>123</v>
      </c>
      <c r="D15" s="163"/>
      <c r="E15" s="168"/>
      <c r="F15" s="171"/>
      <c r="G15" s="171"/>
      <c r="H15" s="171"/>
      <c r="I15" s="171"/>
      <c r="J15" s="171"/>
      <c r="K15" s="171"/>
      <c r="L15" s="171"/>
      <c r="M15" s="171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117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2"/>
      <c r="B16" s="158"/>
      <c r="C16" s="194" t="s">
        <v>124</v>
      </c>
      <c r="D16" s="163"/>
      <c r="E16" s="168">
        <v>1.3574999999999999</v>
      </c>
      <c r="F16" s="171"/>
      <c r="G16" s="171"/>
      <c r="H16" s="171"/>
      <c r="I16" s="171"/>
      <c r="J16" s="171"/>
      <c r="K16" s="171"/>
      <c r="L16" s="171"/>
      <c r="M16" s="171"/>
      <c r="N16" s="161"/>
      <c r="O16" s="161"/>
      <c r="P16" s="161"/>
      <c r="Q16" s="161"/>
      <c r="R16" s="161"/>
      <c r="S16" s="161"/>
      <c r="T16" s="162"/>
      <c r="U16" s="161"/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117</v>
      </c>
      <c r="AF16" s="151">
        <v>0</v>
      </c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2.5" outlineLevel="1" x14ac:dyDescent="0.2">
      <c r="A17" s="152"/>
      <c r="B17" s="158"/>
      <c r="C17" s="194" t="s">
        <v>125</v>
      </c>
      <c r="D17" s="163"/>
      <c r="E17" s="168"/>
      <c r="F17" s="171"/>
      <c r="G17" s="171"/>
      <c r="H17" s="171"/>
      <c r="I17" s="171"/>
      <c r="J17" s="171"/>
      <c r="K17" s="171"/>
      <c r="L17" s="171"/>
      <c r="M17" s="171"/>
      <c r="N17" s="161"/>
      <c r="O17" s="161"/>
      <c r="P17" s="161"/>
      <c r="Q17" s="161"/>
      <c r="R17" s="161"/>
      <c r="S17" s="161"/>
      <c r="T17" s="162"/>
      <c r="U17" s="161"/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117</v>
      </c>
      <c r="AF17" s="151">
        <v>0</v>
      </c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52"/>
      <c r="B18" s="158"/>
      <c r="C18" s="194" t="s">
        <v>126</v>
      </c>
      <c r="D18" s="163"/>
      <c r="E18" s="168">
        <v>1.0985</v>
      </c>
      <c r="F18" s="171"/>
      <c r="G18" s="171"/>
      <c r="H18" s="171"/>
      <c r="I18" s="171"/>
      <c r="J18" s="171"/>
      <c r="K18" s="171"/>
      <c r="L18" s="171"/>
      <c r="M18" s="171"/>
      <c r="N18" s="161"/>
      <c r="O18" s="161"/>
      <c r="P18" s="161"/>
      <c r="Q18" s="161"/>
      <c r="R18" s="161"/>
      <c r="S18" s="161"/>
      <c r="T18" s="162"/>
      <c r="U18" s="161"/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117</v>
      </c>
      <c r="AF18" s="151">
        <v>0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2"/>
      <c r="B19" s="158"/>
      <c r="C19" s="194" t="s">
        <v>127</v>
      </c>
      <c r="D19" s="163"/>
      <c r="E19" s="168"/>
      <c r="F19" s="171"/>
      <c r="G19" s="171"/>
      <c r="H19" s="171"/>
      <c r="I19" s="171"/>
      <c r="J19" s="171"/>
      <c r="K19" s="171"/>
      <c r="L19" s="171"/>
      <c r="M19" s="171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117</v>
      </c>
      <c r="AF19" s="151">
        <v>0</v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2"/>
      <c r="B20" s="158"/>
      <c r="C20" s="194" t="s">
        <v>128</v>
      </c>
      <c r="D20" s="163"/>
      <c r="E20" s="168">
        <v>-2.948</v>
      </c>
      <c r="F20" s="171"/>
      <c r="G20" s="171"/>
      <c r="H20" s="171"/>
      <c r="I20" s="171"/>
      <c r="J20" s="171"/>
      <c r="K20" s="171"/>
      <c r="L20" s="171"/>
      <c r="M20" s="171"/>
      <c r="N20" s="161"/>
      <c r="O20" s="161"/>
      <c r="P20" s="161"/>
      <c r="Q20" s="161"/>
      <c r="R20" s="161"/>
      <c r="S20" s="161"/>
      <c r="T20" s="162"/>
      <c r="U20" s="161"/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117</v>
      </c>
      <c r="AF20" s="151">
        <v>0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>
        <v>4</v>
      </c>
      <c r="B21" s="158" t="s">
        <v>129</v>
      </c>
      <c r="C21" s="193" t="s">
        <v>130</v>
      </c>
      <c r="D21" s="160" t="s">
        <v>120</v>
      </c>
      <c r="E21" s="167">
        <v>23.097000000000001</v>
      </c>
      <c r="F21" s="170">
        <f>H21+J21</f>
        <v>0</v>
      </c>
      <c r="G21" s="171">
        <f>ROUND(E21*F21,2)</f>
        <v>0</v>
      </c>
      <c r="H21" s="171"/>
      <c r="I21" s="171">
        <f>ROUND(E21*H21,2)</f>
        <v>0</v>
      </c>
      <c r="J21" s="171"/>
      <c r="K21" s="171">
        <f>ROUND(E21*J21,2)</f>
        <v>0</v>
      </c>
      <c r="L21" s="171">
        <v>21</v>
      </c>
      <c r="M21" s="171">
        <f>G21*(1+L21/100)</f>
        <v>0</v>
      </c>
      <c r="N21" s="161">
        <v>0</v>
      </c>
      <c r="O21" s="161">
        <f>ROUND(E21*N21,5)</f>
        <v>0</v>
      </c>
      <c r="P21" s="161">
        <v>0</v>
      </c>
      <c r="Q21" s="161">
        <f>ROUND(E21*P21,5)</f>
        <v>0</v>
      </c>
      <c r="R21" s="161"/>
      <c r="S21" s="161"/>
      <c r="T21" s="162">
        <v>5.8000000000000003E-2</v>
      </c>
      <c r="U21" s="161">
        <f>ROUND(E21*T21,2)</f>
        <v>1.34</v>
      </c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112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2">
        <v>5</v>
      </c>
      <c r="B22" s="158" t="s">
        <v>131</v>
      </c>
      <c r="C22" s="193" t="s">
        <v>132</v>
      </c>
      <c r="D22" s="160" t="s">
        <v>120</v>
      </c>
      <c r="E22" s="167">
        <v>23.097000000000001</v>
      </c>
      <c r="F22" s="170">
        <f>H22+J22</f>
        <v>0</v>
      </c>
      <c r="G22" s="171">
        <f>ROUND(E22*F22,2)</f>
        <v>0</v>
      </c>
      <c r="H22" s="171"/>
      <c r="I22" s="171">
        <f>ROUND(E22*H22,2)</f>
        <v>0</v>
      </c>
      <c r="J22" s="171"/>
      <c r="K22" s="171">
        <f>ROUND(E22*J22,2)</f>
        <v>0</v>
      </c>
      <c r="L22" s="171">
        <v>21</v>
      </c>
      <c r="M22" s="171">
        <f>G22*(1+L22/100)</f>
        <v>0</v>
      </c>
      <c r="N22" s="161">
        <v>0</v>
      </c>
      <c r="O22" s="161">
        <f>ROUND(E22*N22,5)</f>
        <v>0</v>
      </c>
      <c r="P22" s="161">
        <v>0</v>
      </c>
      <c r="Q22" s="161">
        <f>ROUND(E22*P22,5)</f>
        <v>0</v>
      </c>
      <c r="R22" s="161"/>
      <c r="S22" s="161"/>
      <c r="T22" s="162">
        <v>8.6999999999999994E-2</v>
      </c>
      <c r="U22" s="161">
        <f>ROUND(E22*T22,2)</f>
        <v>2.0099999999999998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112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2"/>
      <c r="B23" s="158"/>
      <c r="C23" s="194" t="s">
        <v>133</v>
      </c>
      <c r="D23" s="163"/>
      <c r="E23" s="168"/>
      <c r="F23" s="171"/>
      <c r="G23" s="171"/>
      <c r="H23" s="171"/>
      <c r="I23" s="171"/>
      <c r="J23" s="171"/>
      <c r="K23" s="171"/>
      <c r="L23" s="171"/>
      <c r="M23" s="171"/>
      <c r="N23" s="161"/>
      <c r="O23" s="161"/>
      <c r="P23" s="161"/>
      <c r="Q23" s="161"/>
      <c r="R23" s="161"/>
      <c r="S23" s="161"/>
      <c r="T23" s="162"/>
      <c r="U23" s="161"/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117</v>
      </c>
      <c r="AF23" s="151">
        <v>0</v>
      </c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2"/>
      <c r="B24" s="158"/>
      <c r="C24" s="194" t="s">
        <v>134</v>
      </c>
      <c r="D24" s="163"/>
      <c r="E24" s="168">
        <v>23.097000000000001</v>
      </c>
      <c r="F24" s="171"/>
      <c r="G24" s="171"/>
      <c r="H24" s="171"/>
      <c r="I24" s="171"/>
      <c r="J24" s="171"/>
      <c r="K24" s="171"/>
      <c r="L24" s="171"/>
      <c r="M24" s="171"/>
      <c r="N24" s="161"/>
      <c r="O24" s="161"/>
      <c r="P24" s="161"/>
      <c r="Q24" s="161"/>
      <c r="R24" s="161"/>
      <c r="S24" s="161"/>
      <c r="T24" s="162"/>
      <c r="U24" s="161"/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117</v>
      </c>
      <c r="AF24" s="151">
        <v>0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1" x14ac:dyDescent="0.2">
      <c r="A25" s="152">
        <v>6</v>
      </c>
      <c r="B25" s="158" t="s">
        <v>135</v>
      </c>
      <c r="C25" s="193" t="s">
        <v>136</v>
      </c>
      <c r="D25" s="160" t="s">
        <v>120</v>
      </c>
      <c r="E25" s="167">
        <v>2.948</v>
      </c>
      <c r="F25" s="170">
        <f>H25+J25</f>
        <v>0</v>
      </c>
      <c r="G25" s="171">
        <f>ROUND(E25*F25,2)</f>
        <v>0</v>
      </c>
      <c r="H25" s="171"/>
      <c r="I25" s="171">
        <f>ROUND(E25*H25,2)</f>
        <v>0</v>
      </c>
      <c r="J25" s="171"/>
      <c r="K25" s="171">
        <f>ROUND(E25*J25,2)</f>
        <v>0</v>
      </c>
      <c r="L25" s="171">
        <v>21</v>
      </c>
      <c r="M25" s="171">
        <f>G25*(1+L25/100)</f>
        <v>0</v>
      </c>
      <c r="N25" s="161">
        <v>0</v>
      </c>
      <c r="O25" s="161">
        <f>ROUND(E25*N25,5)</f>
        <v>0</v>
      </c>
      <c r="P25" s="161">
        <v>0</v>
      </c>
      <c r="Q25" s="161">
        <f>ROUND(E25*P25,5)</f>
        <v>0</v>
      </c>
      <c r="R25" s="161"/>
      <c r="S25" s="161"/>
      <c r="T25" s="162">
        <v>4.7919999999999998</v>
      </c>
      <c r="U25" s="161">
        <f>ROUND(E25*T25,2)</f>
        <v>14.13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137</v>
      </c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52"/>
      <c r="B26" s="158"/>
      <c r="C26" s="194" t="s">
        <v>138</v>
      </c>
      <c r="D26" s="163"/>
      <c r="E26" s="168"/>
      <c r="F26" s="171"/>
      <c r="G26" s="171"/>
      <c r="H26" s="171"/>
      <c r="I26" s="171"/>
      <c r="J26" s="171"/>
      <c r="K26" s="171"/>
      <c r="L26" s="171"/>
      <c r="M26" s="171"/>
      <c r="N26" s="161"/>
      <c r="O26" s="161"/>
      <c r="P26" s="161"/>
      <c r="Q26" s="161"/>
      <c r="R26" s="161"/>
      <c r="S26" s="161"/>
      <c r="T26" s="162"/>
      <c r="U26" s="161"/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117</v>
      </c>
      <c r="AF26" s="151">
        <v>0</v>
      </c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2"/>
      <c r="B27" s="158"/>
      <c r="C27" s="194" t="s">
        <v>139</v>
      </c>
      <c r="D27" s="163"/>
      <c r="E27" s="168">
        <v>2.7854999999999999</v>
      </c>
      <c r="F27" s="171"/>
      <c r="G27" s="171"/>
      <c r="H27" s="171"/>
      <c r="I27" s="171"/>
      <c r="J27" s="171"/>
      <c r="K27" s="171"/>
      <c r="L27" s="171"/>
      <c r="M27" s="171"/>
      <c r="N27" s="161"/>
      <c r="O27" s="161"/>
      <c r="P27" s="161"/>
      <c r="Q27" s="161"/>
      <c r="R27" s="161"/>
      <c r="S27" s="161"/>
      <c r="T27" s="162"/>
      <c r="U27" s="161"/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117</v>
      </c>
      <c r="AF27" s="151">
        <v>0</v>
      </c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22.5" outlineLevel="1" x14ac:dyDescent="0.2">
      <c r="A28" s="152"/>
      <c r="B28" s="158"/>
      <c r="C28" s="194" t="s">
        <v>140</v>
      </c>
      <c r="D28" s="163"/>
      <c r="E28" s="168"/>
      <c r="F28" s="171"/>
      <c r="G28" s="171"/>
      <c r="H28" s="171"/>
      <c r="I28" s="171"/>
      <c r="J28" s="171"/>
      <c r="K28" s="171"/>
      <c r="L28" s="171"/>
      <c r="M28" s="171"/>
      <c r="N28" s="161"/>
      <c r="O28" s="161"/>
      <c r="P28" s="161"/>
      <c r="Q28" s="161"/>
      <c r="R28" s="161"/>
      <c r="S28" s="161"/>
      <c r="T28" s="162"/>
      <c r="U28" s="161"/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117</v>
      </c>
      <c r="AF28" s="151">
        <v>0</v>
      </c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/>
      <c r="B29" s="158"/>
      <c r="C29" s="194" t="s">
        <v>141</v>
      </c>
      <c r="D29" s="163"/>
      <c r="E29" s="168">
        <v>0.16250000000000001</v>
      </c>
      <c r="F29" s="171"/>
      <c r="G29" s="171"/>
      <c r="H29" s="171"/>
      <c r="I29" s="171"/>
      <c r="J29" s="171"/>
      <c r="K29" s="171"/>
      <c r="L29" s="171"/>
      <c r="M29" s="171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117</v>
      </c>
      <c r="AF29" s="151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ht="22.5" outlineLevel="1" x14ac:dyDescent="0.2">
      <c r="A30" s="152">
        <v>7</v>
      </c>
      <c r="B30" s="158" t="s">
        <v>142</v>
      </c>
      <c r="C30" s="193" t="s">
        <v>143</v>
      </c>
      <c r="D30" s="160" t="s">
        <v>120</v>
      </c>
      <c r="E30" s="167">
        <v>26.045000000000002</v>
      </c>
      <c r="F30" s="170">
        <f>H30+J30</f>
        <v>0</v>
      </c>
      <c r="G30" s="171">
        <f>ROUND(E30*F30,2)</f>
        <v>0</v>
      </c>
      <c r="H30" s="171"/>
      <c r="I30" s="171">
        <f>ROUND(E30*H30,2)</f>
        <v>0</v>
      </c>
      <c r="J30" s="171"/>
      <c r="K30" s="171">
        <f>ROUND(E30*J30,2)</f>
        <v>0</v>
      </c>
      <c r="L30" s="171">
        <v>21</v>
      </c>
      <c r="M30" s="171">
        <f>G30*(1+L30/100)</f>
        <v>0</v>
      </c>
      <c r="N30" s="161">
        <v>0</v>
      </c>
      <c r="O30" s="161">
        <f>ROUND(E30*N30,5)</f>
        <v>0</v>
      </c>
      <c r="P30" s="161">
        <v>0</v>
      </c>
      <c r="Q30" s="161">
        <f>ROUND(E30*P30,5)</f>
        <v>0</v>
      </c>
      <c r="R30" s="161"/>
      <c r="S30" s="161"/>
      <c r="T30" s="162">
        <v>5.1999999999999998E-3</v>
      </c>
      <c r="U30" s="161">
        <f>ROUND(E30*T30,2)</f>
        <v>0.14000000000000001</v>
      </c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112</v>
      </c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2"/>
      <c r="B31" s="158"/>
      <c r="C31" s="194" t="s">
        <v>144</v>
      </c>
      <c r="D31" s="163"/>
      <c r="E31" s="168">
        <v>26.045000000000002</v>
      </c>
      <c r="F31" s="171"/>
      <c r="G31" s="171"/>
      <c r="H31" s="171"/>
      <c r="I31" s="171"/>
      <c r="J31" s="171"/>
      <c r="K31" s="171"/>
      <c r="L31" s="171"/>
      <c r="M31" s="171"/>
      <c r="N31" s="161"/>
      <c r="O31" s="161"/>
      <c r="P31" s="161"/>
      <c r="Q31" s="161"/>
      <c r="R31" s="161"/>
      <c r="S31" s="161"/>
      <c r="T31" s="162"/>
      <c r="U31" s="161"/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117</v>
      </c>
      <c r="AF31" s="151">
        <v>0</v>
      </c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>
        <v>8</v>
      </c>
      <c r="B32" s="158" t="s">
        <v>145</v>
      </c>
      <c r="C32" s="193" t="s">
        <v>146</v>
      </c>
      <c r="D32" s="160" t="s">
        <v>120</v>
      </c>
      <c r="E32" s="167">
        <v>132.25</v>
      </c>
      <c r="F32" s="170">
        <f>H32+J32</f>
        <v>0</v>
      </c>
      <c r="G32" s="171">
        <f>ROUND(E32*F32,2)</f>
        <v>0</v>
      </c>
      <c r="H32" s="171"/>
      <c r="I32" s="171">
        <f>ROUND(E32*H32,2)</f>
        <v>0</v>
      </c>
      <c r="J32" s="171"/>
      <c r="K32" s="171">
        <f>ROUND(E32*J32,2)</f>
        <v>0</v>
      </c>
      <c r="L32" s="171">
        <v>21</v>
      </c>
      <c r="M32" s="171">
        <f>G32*(1+L32/100)</f>
        <v>0</v>
      </c>
      <c r="N32" s="161">
        <v>0</v>
      </c>
      <c r="O32" s="161">
        <f>ROUND(E32*N32,5)</f>
        <v>0</v>
      </c>
      <c r="P32" s="161">
        <v>0</v>
      </c>
      <c r="Q32" s="161">
        <f>ROUND(E32*P32,5)</f>
        <v>0</v>
      </c>
      <c r="R32" s="161"/>
      <c r="S32" s="161"/>
      <c r="T32" s="162">
        <v>0</v>
      </c>
      <c r="U32" s="161">
        <f>ROUND(E32*T32,2)</f>
        <v>0</v>
      </c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112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/>
      <c r="B33" s="158"/>
      <c r="C33" s="194" t="s">
        <v>147</v>
      </c>
      <c r="D33" s="163"/>
      <c r="E33" s="168">
        <v>132.25</v>
      </c>
      <c r="F33" s="171"/>
      <c r="G33" s="171"/>
      <c r="H33" s="171"/>
      <c r="I33" s="171"/>
      <c r="J33" s="171"/>
      <c r="K33" s="171"/>
      <c r="L33" s="171"/>
      <c r="M33" s="171"/>
      <c r="N33" s="161"/>
      <c r="O33" s="161"/>
      <c r="P33" s="161"/>
      <c r="Q33" s="161"/>
      <c r="R33" s="161"/>
      <c r="S33" s="161"/>
      <c r="T33" s="162"/>
      <c r="U33" s="161"/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117</v>
      </c>
      <c r="AF33" s="151">
        <v>0</v>
      </c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2.5" outlineLevel="1" x14ac:dyDescent="0.2">
      <c r="A34" s="152">
        <v>9</v>
      </c>
      <c r="B34" s="158" t="s">
        <v>148</v>
      </c>
      <c r="C34" s="193" t="s">
        <v>149</v>
      </c>
      <c r="D34" s="160" t="s">
        <v>120</v>
      </c>
      <c r="E34" s="167">
        <v>26.045000000000002</v>
      </c>
      <c r="F34" s="170">
        <f>H34+J34</f>
        <v>0</v>
      </c>
      <c r="G34" s="171">
        <f>ROUND(E34*F34,2)</f>
        <v>0</v>
      </c>
      <c r="H34" s="171"/>
      <c r="I34" s="171">
        <f>ROUND(E34*H34,2)</f>
        <v>0</v>
      </c>
      <c r="J34" s="171"/>
      <c r="K34" s="171">
        <f>ROUND(E34*J34,2)</f>
        <v>0</v>
      </c>
      <c r="L34" s="171">
        <v>21</v>
      </c>
      <c r="M34" s="171">
        <f>G34*(1+L34/100)</f>
        <v>0</v>
      </c>
      <c r="N34" s="161">
        <v>0</v>
      </c>
      <c r="O34" s="161">
        <f>ROUND(E34*N34,5)</f>
        <v>0</v>
      </c>
      <c r="P34" s="161">
        <v>0</v>
      </c>
      <c r="Q34" s="161">
        <f>ROUND(E34*P34,5)</f>
        <v>0</v>
      </c>
      <c r="R34" s="161"/>
      <c r="S34" s="161"/>
      <c r="T34" s="162">
        <v>0</v>
      </c>
      <c r="U34" s="161">
        <f>ROUND(E34*T34,2)</f>
        <v>0</v>
      </c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112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ht="22.5" outlineLevel="1" x14ac:dyDescent="0.2">
      <c r="A35" s="152">
        <v>10</v>
      </c>
      <c r="B35" s="158" t="s">
        <v>150</v>
      </c>
      <c r="C35" s="193" t="s">
        <v>151</v>
      </c>
      <c r="D35" s="160" t="s">
        <v>115</v>
      </c>
      <c r="E35" s="167">
        <v>36.020000000000003</v>
      </c>
      <c r="F35" s="170">
        <f>H35+J35</f>
        <v>0</v>
      </c>
      <c r="G35" s="171">
        <f>ROUND(E35*F35,2)</f>
        <v>0</v>
      </c>
      <c r="H35" s="171"/>
      <c r="I35" s="171">
        <f>ROUND(E35*H35,2)</f>
        <v>0</v>
      </c>
      <c r="J35" s="171"/>
      <c r="K35" s="171">
        <f>ROUND(E35*J35,2)</f>
        <v>0</v>
      </c>
      <c r="L35" s="171">
        <v>21</v>
      </c>
      <c r="M35" s="171">
        <f>G35*(1+L35/100)</f>
        <v>0</v>
      </c>
      <c r="N35" s="161">
        <v>3.0000000000000001E-5</v>
      </c>
      <c r="O35" s="161">
        <f>ROUND(E35*N35,5)</f>
        <v>1.08E-3</v>
      </c>
      <c r="P35" s="161">
        <v>0</v>
      </c>
      <c r="Q35" s="161">
        <f>ROUND(E35*P35,5)</f>
        <v>0</v>
      </c>
      <c r="R35" s="161"/>
      <c r="S35" s="161"/>
      <c r="T35" s="162">
        <v>0.49197000000000002</v>
      </c>
      <c r="U35" s="161">
        <f>ROUND(E35*T35,2)</f>
        <v>17.72</v>
      </c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137</v>
      </c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2">
      <c r="A36" s="152"/>
      <c r="B36" s="158"/>
      <c r="C36" s="194" t="s">
        <v>152</v>
      </c>
      <c r="D36" s="163"/>
      <c r="E36" s="168">
        <v>36.020000000000003</v>
      </c>
      <c r="F36" s="171"/>
      <c r="G36" s="171"/>
      <c r="H36" s="171"/>
      <c r="I36" s="171"/>
      <c r="J36" s="171"/>
      <c r="K36" s="171"/>
      <c r="L36" s="171"/>
      <c r="M36" s="171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117</v>
      </c>
      <c r="AF36" s="151">
        <v>0</v>
      </c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2">
        <v>11</v>
      </c>
      <c r="B37" s="158" t="s">
        <v>153</v>
      </c>
      <c r="C37" s="193" t="s">
        <v>154</v>
      </c>
      <c r="D37" s="160" t="s">
        <v>155</v>
      </c>
      <c r="E37" s="167">
        <v>17.019450000000003</v>
      </c>
      <c r="F37" s="170">
        <f>H37+J37</f>
        <v>0</v>
      </c>
      <c r="G37" s="171">
        <f>ROUND(E37*F37,2)</f>
        <v>0</v>
      </c>
      <c r="H37" s="171"/>
      <c r="I37" s="171">
        <f>ROUND(E37*H37,2)</f>
        <v>0</v>
      </c>
      <c r="J37" s="171"/>
      <c r="K37" s="171">
        <f>ROUND(E37*J37,2)</f>
        <v>0</v>
      </c>
      <c r="L37" s="171">
        <v>21</v>
      </c>
      <c r="M37" s="171">
        <f>G37*(1+L37/100)</f>
        <v>0</v>
      </c>
      <c r="N37" s="161">
        <v>1</v>
      </c>
      <c r="O37" s="161">
        <f>ROUND(E37*N37,5)</f>
        <v>17.019449999999999</v>
      </c>
      <c r="P37" s="161">
        <v>0</v>
      </c>
      <c r="Q37" s="161">
        <f>ROUND(E37*P37,5)</f>
        <v>0</v>
      </c>
      <c r="R37" s="161"/>
      <c r="S37" s="161"/>
      <c r="T37" s="162">
        <v>0</v>
      </c>
      <c r="U37" s="161">
        <f>ROUND(E37*T37,2)</f>
        <v>0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156</v>
      </c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2"/>
      <c r="B38" s="158"/>
      <c r="C38" s="194" t="s">
        <v>157</v>
      </c>
      <c r="D38" s="163"/>
      <c r="E38" s="168">
        <v>17.019449999999999</v>
      </c>
      <c r="F38" s="171"/>
      <c r="G38" s="171"/>
      <c r="H38" s="171"/>
      <c r="I38" s="171"/>
      <c r="J38" s="171"/>
      <c r="K38" s="171"/>
      <c r="L38" s="171"/>
      <c r="M38" s="171"/>
      <c r="N38" s="161"/>
      <c r="O38" s="161"/>
      <c r="P38" s="161"/>
      <c r="Q38" s="161"/>
      <c r="R38" s="161"/>
      <c r="S38" s="161"/>
      <c r="T38" s="162"/>
      <c r="U38" s="161"/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117</v>
      </c>
      <c r="AF38" s="151">
        <v>0</v>
      </c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ht="22.5" outlineLevel="1" x14ac:dyDescent="0.2">
      <c r="A39" s="152">
        <v>12</v>
      </c>
      <c r="B39" s="158" t="s">
        <v>158</v>
      </c>
      <c r="C39" s="193" t="s">
        <v>159</v>
      </c>
      <c r="D39" s="160" t="s">
        <v>115</v>
      </c>
      <c r="E39" s="167">
        <v>20.998999999999995</v>
      </c>
      <c r="F39" s="170">
        <f>H39+J39</f>
        <v>0</v>
      </c>
      <c r="G39" s="171">
        <f>ROUND(E39*F39,2)</f>
        <v>0</v>
      </c>
      <c r="H39" s="171"/>
      <c r="I39" s="171">
        <f>ROUND(E39*H39,2)</f>
        <v>0</v>
      </c>
      <c r="J39" s="171"/>
      <c r="K39" s="171">
        <f>ROUND(E39*J39,2)</f>
        <v>0</v>
      </c>
      <c r="L39" s="171">
        <v>21</v>
      </c>
      <c r="M39" s="171">
        <f>G39*(1+L39/100)</f>
        <v>0</v>
      </c>
      <c r="N39" s="161">
        <v>0</v>
      </c>
      <c r="O39" s="161">
        <f>ROUND(E39*N39,5)</f>
        <v>0</v>
      </c>
      <c r="P39" s="161">
        <v>0</v>
      </c>
      <c r="Q39" s="161">
        <f>ROUND(E39*P39,5)</f>
        <v>0</v>
      </c>
      <c r="R39" s="161"/>
      <c r="S39" s="161"/>
      <c r="T39" s="162">
        <v>0.15</v>
      </c>
      <c r="U39" s="161">
        <f>ROUND(E39*T39,2)</f>
        <v>3.15</v>
      </c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112</v>
      </c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/>
      <c r="B40" s="158"/>
      <c r="C40" s="194" t="s">
        <v>160</v>
      </c>
      <c r="D40" s="163"/>
      <c r="E40" s="168"/>
      <c r="F40" s="171"/>
      <c r="G40" s="171"/>
      <c r="H40" s="171"/>
      <c r="I40" s="171"/>
      <c r="J40" s="171"/>
      <c r="K40" s="171"/>
      <c r="L40" s="171"/>
      <c r="M40" s="171"/>
      <c r="N40" s="161"/>
      <c r="O40" s="161"/>
      <c r="P40" s="161"/>
      <c r="Q40" s="161"/>
      <c r="R40" s="161"/>
      <c r="S40" s="161"/>
      <c r="T40" s="162"/>
      <c r="U40" s="161"/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117</v>
      </c>
      <c r="AF40" s="151">
        <v>0</v>
      </c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2"/>
      <c r="B41" s="158"/>
      <c r="C41" s="194" t="s">
        <v>161</v>
      </c>
      <c r="D41" s="163"/>
      <c r="E41" s="168">
        <v>20.998999999999999</v>
      </c>
      <c r="F41" s="171"/>
      <c r="G41" s="171"/>
      <c r="H41" s="171"/>
      <c r="I41" s="171"/>
      <c r="J41" s="171"/>
      <c r="K41" s="171"/>
      <c r="L41" s="171"/>
      <c r="M41" s="171"/>
      <c r="N41" s="161"/>
      <c r="O41" s="161"/>
      <c r="P41" s="161"/>
      <c r="Q41" s="161"/>
      <c r="R41" s="161"/>
      <c r="S41" s="161"/>
      <c r="T41" s="162"/>
      <c r="U41" s="161"/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117</v>
      </c>
      <c r="AF41" s="151">
        <v>0</v>
      </c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2">
        <v>13</v>
      </c>
      <c r="B42" s="158" t="s">
        <v>162</v>
      </c>
      <c r="C42" s="193" t="s">
        <v>163</v>
      </c>
      <c r="D42" s="160" t="s">
        <v>120</v>
      </c>
      <c r="E42" s="167">
        <v>3.3485</v>
      </c>
      <c r="F42" s="170">
        <f>H42+J42</f>
        <v>0</v>
      </c>
      <c r="G42" s="171">
        <f>ROUND(E42*F42,2)</f>
        <v>0</v>
      </c>
      <c r="H42" s="171"/>
      <c r="I42" s="171">
        <f>ROUND(E42*H42,2)</f>
        <v>0</v>
      </c>
      <c r="J42" s="171"/>
      <c r="K42" s="171">
        <f>ROUND(E42*J42,2)</f>
        <v>0</v>
      </c>
      <c r="L42" s="171">
        <v>21</v>
      </c>
      <c r="M42" s="171">
        <f>G42*(1+L42/100)</f>
        <v>0</v>
      </c>
      <c r="N42" s="161">
        <v>0</v>
      </c>
      <c r="O42" s="161">
        <f>ROUND(E42*N42,5)</f>
        <v>0</v>
      </c>
      <c r="P42" s="161">
        <v>0</v>
      </c>
      <c r="Q42" s="161">
        <f>ROUND(E42*P42,5)</f>
        <v>0</v>
      </c>
      <c r="R42" s="161"/>
      <c r="S42" s="161"/>
      <c r="T42" s="162">
        <v>1.1499999999999999</v>
      </c>
      <c r="U42" s="161">
        <f>ROUND(E42*T42,2)</f>
        <v>3.85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112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2"/>
      <c r="B43" s="158"/>
      <c r="C43" s="194" t="s">
        <v>164</v>
      </c>
      <c r="D43" s="163"/>
      <c r="E43" s="168"/>
      <c r="F43" s="171"/>
      <c r="G43" s="171"/>
      <c r="H43" s="171"/>
      <c r="I43" s="171"/>
      <c r="J43" s="171"/>
      <c r="K43" s="171"/>
      <c r="L43" s="171"/>
      <c r="M43" s="171"/>
      <c r="N43" s="161"/>
      <c r="O43" s="161"/>
      <c r="P43" s="161"/>
      <c r="Q43" s="161"/>
      <c r="R43" s="161"/>
      <c r="S43" s="161"/>
      <c r="T43" s="162"/>
      <c r="U43" s="161"/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117</v>
      </c>
      <c r="AF43" s="151">
        <v>0</v>
      </c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/>
      <c r="B44" s="158"/>
      <c r="C44" s="194" t="s">
        <v>165</v>
      </c>
      <c r="D44" s="163"/>
      <c r="E44" s="168">
        <v>3.3485</v>
      </c>
      <c r="F44" s="171"/>
      <c r="G44" s="171"/>
      <c r="H44" s="171"/>
      <c r="I44" s="171"/>
      <c r="J44" s="171"/>
      <c r="K44" s="171"/>
      <c r="L44" s="171"/>
      <c r="M44" s="171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117</v>
      </c>
      <c r="AF44" s="151">
        <v>0</v>
      </c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52">
        <v>14</v>
      </c>
      <c r="B45" s="158" t="s">
        <v>166</v>
      </c>
      <c r="C45" s="193" t="s">
        <v>167</v>
      </c>
      <c r="D45" s="160" t="s">
        <v>155</v>
      </c>
      <c r="E45" s="167">
        <v>7.3678000000000008</v>
      </c>
      <c r="F45" s="170">
        <f>H45+J45</f>
        <v>0</v>
      </c>
      <c r="G45" s="171">
        <f>ROUND(E45*F45,2)</f>
        <v>0</v>
      </c>
      <c r="H45" s="171"/>
      <c r="I45" s="171">
        <f>ROUND(E45*H45,2)</f>
        <v>0</v>
      </c>
      <c r="J45" s="171"/>
      <c r="K45" s="171">
        <f>ROUND(E45*J45,2)</f>
        <v>0</v>
      </c>
      <c r="L45" s="171">
        <v>21</v>
      </c>
      <c r="M45" s="171">
        <f>G45*(1+L45/100)</f>
        <v>0</v>
      </c>
      <c r="N45" s="161">
        <v>1</v>
      </c>
      <c r="O45" s="161">
        <f>ROUND(E45*N45,5)</f>
        <v>7.3677999999999999</v>
      </c>
      <c r="P45" s="161">
        <v>0</v>
      </c>
      <c r="Q45" s="161">
        <f>ROUND(E45*P45,5)</f>
        <v>0</v>
      </c>
      <c r="R45" s="161"/>
      <c r="S45" s="161"/>
      <c r="T45" s="162">
        <v>0</v>
      </c>
      <c r="U45" s="161">
        <f>ROUND(E45*T45,2)</f>
        <v>0</v>
      </c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156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/>
      <c r="B46" s="158"/>
      <c r="C46" s="194" t="s">
        <v>168</v>
      </c>
      <c r="D46" s="163"/>
      <c r="E46" s="168">
        <v>7.3677999999999999</v>
      </c>
      <c r="F46" s="171"/>
      <c r="G46" s="171"/>
      <c r="H46" s="171"/>
      <c r="I46" s="171"/>
      <c r="J46" s="171"/>
      <c r="K46" s="171"/>
      <c r="L46" s="171"/>
      <c r="M46" s="171"/>
      <c r="N46" s="161"/>
      <c r="O46" s="161"/>
      <c r="P46" s="161"/>
      <c r="Q46" s="161"/>
      <c r="R46" s="161"/>
      <c r="S46" s="161"/>
      <c r="T46" s="162"/>
      <c r="U46" s="161"/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117</v>
      </c>
      <c r="AF46" s="151">
        <v>0</v>
      </c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ht="22.5" outlineLevel="1" x14ac:dyDescent="0.2">
      <c r="A47" s="152">
        <v>15</v>
      </c>
      <c r="B47" s="158" t="s">
        <v>169</v>
      </c>
      <c r="C47" s="193" t="s">
        <v>170</v>
      </c>
      <c r="D47" s="160" t="s">
        <v>120</v>
      </c>
      <c r="E47" s="167">
        <v>3.3490000000000002</v>
      </c>
      <c r="F47" s="170">
        <f>H47+J47</f>
        <v>0</v>
      </c>
      <c r="G47" s="171">
        <f>ROUND(E47*F47,2)</f>
        <v>0</v>
      </c>
      <c r="H47" s="171"/>
      <c r="I47" s="171">
        <f>ROUND(E47*H47,2)</f>
        <v>0</v>
      </c>
      <c r="J47" s="171"/>
      <c r="K47" s="171">
        <f>ROUND(E47*J47,2)</f>
        <v>0</v>
      </c>
      <c r="L47" s="171">
        <v>21</v>
      </c>
      <c r="M47" s="171">
        <f>G47*(1+L47/100)</f>
        <v>0</v>
      </c>
      <c r="N47" s="161">
        <v>0</v>
      </c>
      <c r="O47" s="161">
        <f>ROUND(E47*N47,5)</f>
        <v>0</v>
      </c>
      <c r="P47" s="161">
        <v>0</v>
      </c>
      <c r="Q47" s="161">
        <f>ROUND(E47*P47,5)</f>
        <v>0</v>
      </c>
      <c r="R47" s="161"/>
      <c r="S47" s="161"/>
      <c r="T47" s="162">
        <v>0.66800000000000004</v>
      </c>
      <c r="U47" s="161">
        <f>ROUND(E47*T47,2)</f>
        <v>2.2400000000000002</v>
      </c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112</v>
      </c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2"/>
      <c r="B48" s="158"/>
      <c r="C48" s="194" t="s">
        <v>171</v>
      </c>
      <c r="D48" s="163"/>
      <c r="E48" s="168"/>
      <c r="F48" s="171"/>
      <c r="G48" s="171"/>
      <c r="H48" s="171"/>
      <c r="I48" s="171"/>
      <c r="J48" s="171"/>
      <c r="K48" s="171"/>
      <c r="L48" s="171"/>
      <c r="M48" s="171"/>
      <c r="N48" s="161"/>
      <c r="O48" s="161"/>
      <c r="P48" s="161"/>
      <c r="Q48" s="161"/>
      <c r="R48" s="161"/>
      <c r="S48" s="161"/>
      <c r="T48" s="162"/>
      <c r="U48" s="161"/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117</v>
      </c>
      <c r="AF48" s="151">
        <v>0</v>
      </c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52"/>
      <c r="B49" s="158"/>
      <c r="C49" s="194" t="s">
        <v>172</v>
      </c>
      <c r="D49" s="163"/>
      <c r="E49" s="168">
        <v>3.3490000000000002</v>
      </c>
      <c r="F49" s="171"/>
      <c r="G49" s="171"/>
      <c r="H49" s="171"/>
      <c r="I49" s="171"/>
      <c r="J49" s="171"/>
      <c r="K49" s="171"/>
      <c r="L49" s="171"/>
      <c r="M49" s="171"/>
      <c r="N49" s="161"/>
      <c r="O49" s="161"/>
      <c r="P49" s="161"/>
      <c r="Q49" s="161"/>
      <c r="R49" s="161"/>
      <c r="S49" s="161"/>
      <c r="T49" s="162"/>
      <c r="U49" s="161"/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117</v>
      </c>
      <c r="AF49" s="151">
        <v>0</v>
      </c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2">
        <v>16</v>
      </c>
      <c r="B50" s="158" t="s">
        <v>173</v>
      </c>
      <c r="C50" s="193" t="s">
        <v>174</v>
      </c>
      <c r="D50" s="160" t="s">
        <v>120</v>
      </c>
      <c r="E50" s="167">
        <v>3.3490000000000002</v>
      </c>
      <c r="F50" s="170">
        <f>H50+J50</f>
        <v>0</v>
      </c>
      <c r="G50" s="171">
        <f>ROUND(E50*F50,2)</f>
        <v>0</v>
      </c>
      <c r="H50" s="171"/>
      <c r="I50" s="171">
        <f>ROUND(E50*H50,2)</f>
        <v>0</v>
      </c>
      <c r="J50" s="171"/>
      <c r="K50" s="171">
        <f>ROUND(E50*J50,2)</f>
        <v>0</v>
      </c>
      <c r="L50" s="171">
        <v>21</v>
      </c>
      <c r="M50" s="171">
        <f>G50*(1+L50/100)</f>
        <v>0</v>
      </c>
      <c r="N50" s="161">
        <v>0</v>
      </c>
      <c r="O50" s="161">
        <f>ROUND(E50*N50,5)</f>
        <v>0</v>
      </c>
      <c r="P50" s="161">
        <v>0</v>
      </c>
      <c r="Q50" s="161">
        <f>ROUND(E50*P50,5)</f>
        <v>0</v>
      </c>
      <c r="R50" s="161"/>
      <c r="S50" s="161"/>
      <c r="T50" s="162">
        <v>0.79100000000000004</v>
      </c>
      <c r="U50" s="161">
        <f>ROUND(E50*T50,2)</f>
        <v>2.65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112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ht="22.5" outlineLevel="1" x14ac:dyDescent="0.2">
      <c r="A51" s="152">
        <v>17</v>
      </c>
      <c r="B51" s="158" t="s">
        <v>175</v>
      </c>
      <c r="C51" s="193" t="s">
        <v>176</v>
      </c>
      <c r="D51" s="160" t="s">
        <v>120</v>
      </c>
      <c r="E51" s="167">
        <v>3.3490000000000002</v>
      </c>
      <c r="F51" s="170">
        <f>H51+J51</f>
        <v>0</v>
      </c>
      <c r="G51" s="171">
        <f>ROUND(E51*F51,2)</f>
        <v>0</v>
      </c>
      <c r="H51" s="171"/>
      <c r="I51" s="171">
        <f>ROUND(E51*H51,2)</f>
        <v>0</v>
      </c>
      <c r="J51" s="171"/>
      <c r="K51" s="171">
        <f>ROUND(E51*J51,2)</f>
        <v>0</v>
      </c>
      <c r="L51" s="171">
        <v>21</v>
      </c>
      <c r="M51" s="171">
        <f>G51*(1+L51/100)</f>
        <v>0</v>
      </c>
      <c r="N51" s="161">
        <v>0</v>
      </c>
      <c r="O51" s="161">
        <f>ROUND(E51*N51,5)</f>
        <v>0</v>
      </c>
      <c r="P51" s="161">
        <v>0</v>
      </c>
      <c r="Q51" s="161">
        <f>ROUND(E51*P51,5)</f>
        <v>0</v>
      </c>
      <c r="R51" s="161"/>
      <c r="S51" s="161"/>
      <c r="T51" s="162">
        <v>0.89</v>
      </c>
      <c r="U51" s="161">
        <f>ROUND(E51*T51,2)</f>
        <v>2.98</v>
      </c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112</v>
      </c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2"/>
      <c r="B52" s="158"/>
      <c r="C52" s="194" t="s">
        <v>177</v>
      </c>
      <c r="D52" s="163"/>
      <c r="E52" s="168"/>
      <c r="F52" s="171"/>
      <c r="G52" s="171"/>
      <c r="H52" s="171"/>
      <c r="I52" s="171"/>
      <c r="J52" s="171"/>
      <c r="K52" s="171"/>
      <c r="L52" s="171"/>
      <c r="M52" s="171"/>
      <c r="N52" s="161"/>
      <c r="O52" s="161"/>
      <c r="P52" s="161"/>
      <c r="Q52" s="161"/>
      <c r="R52" s="161"/>
      <c r="S52" s="161"/>
      <c r="T52" s="162"/>
      <c r="U52" s="161"/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117</v>
      </c>
      <c r="AF52" s="151">
        <v>0</v>
      </c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52"/>
      <c r="B53" s="158"/>
      <c r="C53" s="194" t="s">
        <v>172</v>
      </c>
      <c r="D53" s="163"/>
      <c r="E53" s="168">
        <v>3.3490000000000002</v>
      </c>
      <c r="F53" s="171"/>
      <c r="G53" s="171"/>
      <c r="H53" s="171"/>
      <c r="I53" s="171"/>
      <c r="J53" s="171"/>
      <c r="K53" s="171"/>
      <c r="L53" s="171"/>
      <c r="M53" s="171"/>
      <c r="N53" s="161"/>
      <c r="O53" s="161"/>
      <c r="P53" s="161"/>
      <c r="Q53" s="161"/>
      <c r="R53" s="161"/>
      <c r="S53" s="161"/>
      <c r="T53" s="162"/>
      <c r="U53" s="161"/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117</v>
      </c>
      <c r="AF53" s="151">
        <v>0</v>
      </c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ht="22.5" outlineLevel="1" x14ac:dyDescent="0.2">
      <c r="A54" s="152">
        <v>18</v>
      </c>
      <c r="B54" s="158" t="s">
        <v>178</v>
      </c>
      <c r="C54" s="193" t="s">
        <v>179</v>
      </c>
      <c r="D54" s="160" t="s">
        <v>120</v>
      </c>
      <c r="E54" s="167">
        <v>3.3490000000000002</v>
      </c>
      <c r="F54" s="170">
        <f>H54+J54</f>
        <v>0</v>
      </c>
      <c r="G54" s="171">
        <f>ROUND(E54*F54,2)</f>
        <v>0</v>
      </c>
      <c r="H54" s="171"/>
      <c r="I54" s="171">
        <f>ROUND(E54*H54,2)</f>
        <v>0</v>
      </c>
      <c r="J54" s="171"/>
      <c r="K54" s="171">
        <f>ROUND(E54*J54,2)</f>
        <v>0</v>
      </c>
      <c r="L54" s="171">
        <v>21</v>
      </c>
      <c r="M54" s="171">
        <f>G54*(1+L54/100)</f>
        <v>0</v>
      </c>
      <c r="N54" s="161">
        <v>0</v>
      </c>
      <c r="O54" s="161">
        <f>ROUND(E54*N54,5)</f>
        <v>0</v>
      </c>
      <c r="P54" s="161">
        <v>0</v>
      </c>
      <c r="Q54" s="161">
        <f>ROUND(E54*P54,5)</f>
        <v>0</v>
      </c>
      <c r="R54" s="161"/>
      <c r="S54" s="161"/>
      <c r="T54" s="162">
        <v>1.2E-2</v>
      </c>
      <c r="U54" s="161">
        <f>ROUND(E54*T54,2)</f>
        <v>0.04</v>
      </c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112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2">
        <v>19</v>
      </c>
      <c r="B55" s="158" t="s">
        <v>180</v>
      </c>
      <c r="C55" s="193" t="s">
        <v>181</v>
      </c>
      <c r="D55" s="160" t="s">
        <v>120</v>
      </c>
      <c r="E55" s="167">
        <v>16.745000000000001</v>
      </c>
      <c r="F55" s="170">
        <f>H55+J55</f>
        <v>0</v>
      </c>
      <c r="G55" s="171">
        <f>ROUND(E55*F55,2)</f>
        <v>0</v>
      </c>
      <c r="H55" s="171"/>
      <c r="I55" s="171">
        <f>ROUND(E55*H55,2)</f>
        <v>0</v>
      </c>
      <c r="J55" s="171"/>
      <c r="K55" s="171">
        <f>ROUND(E55*J55,2)</f>
        <v>0</v>
      </c>
      <c r="L55" s="171">
        <v>21</v>
      </c>
      <c r="M55" s="171">
        <f>G55*(1+L55/100)</f>
        <v>0</v>
      </c>
      <c r="N55" s="161">
        <v>0</v>
      </c>
      <c r="O55" s="161">
        <f>ROUND(E55*N55,5)</f>
        <v>0</v>
      </c>
      <c r="P55" s="161">
        <v>0</v>
      </c>
      <c r="Q55" s="161">
        <f>ROUND(E55*P55,5)</f>
        <v>0</v>
      </c>
      <c r="R55" s="161"/>
      <c r="S55" s="161"/>
      <c r="T55" s="162">
        <v>0</v>
      </c>
      <c r="U55" s="161">
        <f>ROUND(E55*T55,2)</f>
        <v>0</v>
      </c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112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2"/>
      <c r="B56" s="158"/>
      <c r="C56" s="194" t="s">
        <v>182</v>
      </c>
      <c r="D56" s="163"/>
      <c r="E56" s="168">
        <v>16.745000000000001</v>
      </c>
      <c r="F56" s="171"/>
      <c r="G56" s="171"/>
      <c r="H56" s="171"/>
      <c r="I56" s="171"/>
      <c r="J56" s="171"/>
      <c r="K56" s="171"/>
      <c r="L56" s="171"/>
      <c r="M56" s="171"/>
      <c r="N56" s="161"/>
      <c r="O56" s="161"/>
      <c r="P56" s="161"/>
      <c r="Q56" s="161"/>
      <c r="R56" s="161"/>
      <c r="S56" s="161"/>
      <c r="T56" s="162"/>
      <c r="U56" s="161"/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117</v>
      </c>
      <c r="AF56" s="151">
        <v>0</v>
      </c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x14ac:dyDescent="0.2">
      <c r="A57" s="153" t="s">
        <v>107</v>
      </c>
      <c r="B57" s="159" t="s">
        <v>58</v>
      </c>
      <c r="C57" s="195" t="s">
        <v>59</v>
      </c>
      <c r="D57" s="164"/>
      <c r="E57" s="169"/>
      <c r="F57" s="172"/>
      <c r="G57" s="172">
        <f>SUMIF(AE58:AE63,"&lt;&gt;NOR",G58:G63)</f>
        <v>0</v>
      </c>
      <c r="H57" s="172"/>
      <c r="I57" s="172">
        <f>SUM(I58:I63)</f>
        <v>0</v>
      </c>
      <c r="J57" s="172"/>
      <c r="K57" s="172">
        <f>SUM(K58:K63)</f>
        <v>0</v>
      </c>
      <c r="L57" s="172"/>
      <c r="M57" s="172">
        <f>SUM(M58:M63)</f>
        <v>0</v>
      </c>
      <c r="N57" s="165"/>
      <c r="O57" s="165">
        <f>SUM(O58:O63)</f>
        <v>2.8408199999999999</v>
      </c>
      <c r="P57" s="165"/>
      <c r="Q57" s="165">
        <f>SUM(Q58:Q63)</f>
        <v>0</v>
      </c>
      <c r="R57" s="165"/>
      <c r="S57" s="165"/>
      <c r="T57" s="166"/>
      <c r="U57" s="165">
        <f>SUM(U58:U63)</f>
        <v>10.71</v>
      </c>
      <c r="AE57" t="s">
        <v>108</v>
      </c>
    </row>
    <row r="58" spans="1:60" outlineLevel="1" x14ac:dyDescent="0.2">
      <c r="A58" s="152">
        <v>20</v>
      </c>
      <c r="B58" s="158" t="s">
        <v>183</v>
      </c>
      <c r="C58" s="193" t="s">
        <v>184</v>
      </c>
      <c r="D58" s="160" t="s">
        <v>120</v>
      </c>
      <c r="E58" s="167">
        <v>1.2925</v>
      </c>
      <c r="F58" s="170">
        <f>H58+J58</f>
        <v>0</v>
      </c>
      <c r="G58" s="171">
        <f>ROUND(E58*F58,2)</f>
        <v>0</v>
      </c>
      <c r="H58" s="171"/>
      <c r="I58" s="171">
        <f>ROUND(E58*H58,2)</f>
        <v>0</v>
      </c>
      <c r="J58" s="171"/>
      <c r="K58" s="171">
        <f>ROUND(E58*J58,2)</f>
        <v>0</v>
      </c>
      <c r="L58" s="171">
        <v>21</v>
      </c>
      <c r="M58" s="171">
        <f>G58*(1+L58/100)</f>
        <v>0</v>
      </c>
      <c r="N58" s="161">
        <v>8.0000000000000007E-5</v>
      </c>
      <c r="O58" s="161">
        <f>ROUND(E58*N58,5)</f>
        <v>1E-4</v>
      </c>
      <c r="P58" s="161">
        <v>0</v>
      </c>
      <c r="Q58" s="161">
        <f>ROUND(E58*P58,5)</f>
        <v>0</v>
      </c>
      <c r="R58" s="161"/>
      <c r="S58" s="161"/>
      <c r="T58" s="162">
        <v>3.7694999999999999</v>
      </c>
      <c r="U58" s="161">
        <f>ROUND(E58*T58,2)</f>
        <v>4.87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112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/>
      <c r="B59" s="158"/>
      <c r="C59" s="194" t="s">
        <v>185</v>
      </c>
      <c r="D59" s="163"/>
      <c r="E59" s="168"/>
      <c r="F59" s="171"/>
      <c r="G59" s="171"/>
      <c r="H59" s="171"/>
      <c r="I59" s="171"/>
      <c r="J59" s="171"/>
      <c r="K59" s="171"/>
      <c r="L59" s="171"/>
      <c r="M59" s="171"/>
      <c r="N59" s="161"/>
      <c r="O59" s="161"/>
      <c r="P59" s="161"/>
      <c r="Q59" s="161"/>
      <c r="R59" s="161"/>
      <c r="S59" s="161"/>
      <c r="T59" s="162"/>
      <c r="U59" s="161"/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117</v>
      </c>
      <c r="AF59" s="151">
        <v>0</v>
      </c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2"/>
      <c r="B60" s="158"/>
      <c r="C60" s="194" t="s">
        <v>186</v>
      </c>
      <c r="D60" s="163"/>
      <c r="E60" s="168">
        <v>1.0149999999999999</v>
      </c>
      <c r="F60" s="171"/>
      <c r="G60" s="171"/>
      <c r="H60" s="171"/>
      <c r="I60" s="171"/>
      <c r="J60" s="171"/>
      <c r="K60" s="171"/>
      <c r="L60" s="171"/>
      <c r="M60" s="171"/>
      <c r="N60" s="161"/>
      <c r="O60" s="161"/>
      <c r="P60" s="161"/>
      <c r="Q60" s="161"/>
      <c r="R60" s="161"/>
      <c r="S60" s="161"/>
      <c r="T60" s="162"/>
      <c r="U60" s="161"/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117</v>
      </c>
      <c r="AF60" s="151">
        <v>0</v>
      </c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2"/>
      <c r="B61" s="158"/>
      <c r="C61" s="194" t="s">
        <v>187</v>
      </c>
      <c r="D61" s="163"/>
      <c r="E61" s="168">
        <v>0.27750000000000002</v>
      </c>
      <c r="F61" s="171"/>
      <c r="G61" s="171"/>
      <c r="H61" s="171"/>
      <c r="I61" s="171"/>
      <c r="J61" s="171"/>
      <c r="K61" s="171"/>
      <c r="L61" s="171"/>
      <c r="M61" s="171"/>
      <c r="N61" s="161"/>
      <c r="O61" s="161"/>
      <c r="P61" s="161"/>
      <c r="Q61" s="161"/>
      <c r="R61" s="161"/>
      <c r="S61" s="161"/>
      <c r="T61" s="162"/>
      <c r="U61" s="161"/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117</v>
      </c>
      <c r="AF61" s="151">
        <v>0</v>
      </c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ht="22.5" outlineLevel="1" x14ac:dyDescent="0.2">
      <c r="A62" s="152">
        <v>21</v>
      </c>
      <c r="B62" s="158" t="s">
        <v>188</v>
      </c>
      <c r="C62" s="193" t="s">
        <v>189</v>
      </c>
      <c r="D62" s="160" t="s">
        <v>120</v>
      </c>
      <c r="E62" s="167">
        <v>1.2929999999999999</v>
      </c>
      <c r="F62" s="170">
        <f>H62+J62</f>
        <v>0</v>
      </c>
      <c r="G62" s="171">
        <f>ROUND(E62*F62,2)</f>
        <v>0</v>
      </c>
      <c r="H62" s="171"/>
      <c r="I62" s="171">
        <f>ROUND(E62*H62,2)</f>
        <v>0</v>
      </c>
      <c r="J62" s="171"/>
      <c r="K62" s="171">
        <f>ROUND(E62*J62,2)</f>
        <v>0</v>
      </c>
      <c r="L62" s="171">
        <v>21</v>
      </c>
      <c r="M62" s="171">
        <f>G62*(1+L62/100)</f>
        <v>0</v>
      </c>
      <c r="N62" s="161">
        <v>2.5</v>
      </c>
      <c r="O62" s="161">
        <f>ROUND(E62*N62,5)</f>
        <v>3.2324999999999999</v>
      </c>
      <c r="P62" s="161">
        <v>0</v>
      </c>
      <c r="Q62" s="161">
        <f>ROUND(E62*P62,5)</f>
        <v>0</v>
      </c>
      <c r="R62" s="161"/>
      <c r="S62" s="161"/>
      <c r="T62" s="162">
        <v>0</v>
      </c>
      <c r="U62" s="161">
        <f>ROUND(E62*T62,2)</f>
        <v>0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156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2.5" outlineLevel="1" x14ac:dyDescent="0.2">
      <c r="A63" s="152">
        <v>22</v>
      </c>
      <c r="B63" s="158" t="s">
        <v>190</v>
      </c>
      <c r="C63" s="193" t="s">
        <v>191</v>
      </c>
      <c r="D63" s="160" t="s">
        <v>120</v>
      </c>
      <c r="E63" s="167">
        <v>1.2929999999999999</v>
      </c>
      <c r="F63" s="170">
        <f>H63+J63</f>
        <v>0</v>
      </c>
      <c r="G63" s="171">
        <f>ROUND(E63*F63,2)</f>
        <v>0</v>
      </c>
      <c r="H63" s="171"/>
      <c r="I63" s="171">
        <f>ROUND(E63*H63,2)</f>
        <v>0</v>
      </c>
      <c r="J63" s="171"/>
      <c r="K63" s="171">
        <f>ROUND(E63*J63,2)</f>
        <v>0</v>
      </c>
      <c r="L63" s="171">
        <v>21</v>
      </c>
      <c r="M63" s="171">
        <f>G63*(1+L63/100)</f>
        <v>0</v>
      </c>
      <c r="N63" s="161">
        <v>-0.30299999999999999</v>
      </c>
      <c r="O63" s="161">
        <f>ROUND(E63*N63,5)</f>
        <v>-0.39178000000000002</v>
      </c>
      <c r="P63" s="161">
        <v>0</v>
      </c>
      <c r="Q63" s="161">
        <f>ROUND(E63*P63,5)</f>
        <v>0</v>
      </c>
      <c r="R63" s="161"/>
      <c r="S63" s="161"/>
      <c r="T63" s="162">
        <v>4.5129299999999999</v>
      </c>
      <c r="U63" s="161">
        <f>ROUND(E63*T63,2)</f>
        <v>5.84</v>
      </c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112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x14ac:dyDescent="0.2">
      <c r="A64" s="153" t="s">
        <v>107</v>
      </c>
      <c r="B64" s="159" t="s">
        <v>60</v>
      </c>
      <c r="C64" s="195" t="s">
        <v>61</v>
      </c>
      <c r="D64" s="164"/>
      <c r="E64" s="169"/>
      <c r="F64" s="172"/>
      <c r="G64" s="172">
        <f>SUMIF(AE65:AE72,"&lt;&gt;NOR",G65:G72)</f>
        <v>0</v>
      </c>
      <c r="H64" s="172"/>
      <c r="I64" s="172">
        <f>SUM(I65:I72)</f>
        <v>0</v>
      </c>
      <c r="J64" s="172"/>
      <c r="K64" s="172">
        <f>SUM(K65:K72)</f>
        <v>0</v>
      </c>
      <c r="L64" s="172"/>
      <c r="M64" s="172">
        <f>SUM(M65:M72)</f>
        <v>0</v>
      </c>
      <c r="N64" s="165"/>
      <c r="O64" s="165">
        <f>SUM(O65:O72)</f>
        <v>4.8316300000000005</v>
      </c>
      <c r="P64" s="165"/>
      <c r="Q64" s="165">
        <f>SUM(Q65:Q72)</f>
        <v>0</v>
      </c>
      <c r="R64" s="165"/>
      <c r="S64" s="165"/>
      <c r="T64" s="166"/>
      <c r="U64" s="165">
        <f>SUM(U65:U72)</f>
        <v>22.09</v>
      </c>
      <c r="AE64" t="s">
        <v>108</v>
      </c>
    </row>
    <row r="65" spans="1:60" outlineLevel="1" x14ac:dyDescent="0.2">
      <c r="A65" s="152">
        <v>23</v>
      </c>
      <c r="B65" s="158" t="s">
        <v>192</v>
      </c>
      <c r="C65" s="193" t="s">
        <v>193</v>
      </c>
      <c r="D65" s="160" t="s">
        <v>115</v>
      </c>
      <c r="E65" s="167">
        <v>18.100000000000001</v>
      </c>
      <c r="F65" s="170">
        <f>H65+J65</f>
        <v>0</v>
      </c>
      <c r="G65" s="171">
        <f>ROUND(E65*F65,2)</f>
        <v>0</v>
      </c>
      <c r="H65" s="171"/>
      <c r="I65" s="171">
        <f>ROUND(E65*H65,2)</f>
        <v>0</v>
      </c>
      <c r="J65" s="171"/>
      <c r="K65" s="171">
        <f>ROUND(E65*J65,2)</f>
        <v>0</v>
      </c>
      <c r="L65" s="171">
        <v>21</v>
      </c>
      <c r="M65" s="171">
        <f>G65*(1+L65/100)</f>
        <v>0</v>
      </c>
      <c r="N65" s="161">
        <v>7.3899999999999993E-2</v>
      </c>
      <c r="O65" s="161">
        <f>ROUND(E65*N65,5)</f>
        <v>1.3375900000000001</v>
      </c>
      <c r="P65" s="161">
        <v>0</v>
      </c>
      <c r="Q65" s="161">
        <f>ROUND(E65*P65,5)</f>
        <v>0</v>
      </c>
      <c r="R65" s="161"/>
      <c r="S65" s="161"/>
      <c r="T65" s="162">
        <v>0.45200000000000001</v>
      </c>
      <c r="U65" s="161">
        <f>ROUND(E65*T65,2)</f>
        <v>8.18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112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/>
      <c r="B66" s="158"/>
      <c r="C66" s="194" t="s">
        <v>194</v>
      </c>
      <c r="D66" s="163"/>
      <c r="E66" s="168">
        <v>18.100000000000001</v>
      </c>
      <c r="F66" s="171"/>
      <c r="G66" s="171"/>
      <c r="H66" s="171"/>
      <c r="I66" s="171"/>
      <c r="J66" s="171"/>
      <c r="K66" s="171"/>
      <c r="L66" s="171"/>
      <c r="M66" s="171"/>
      <c r="N66" s="161"/>
      <c r="O66" s="161"/>
      <c r="P66" s="161"/>
      <c r="Q66" s="161"/>
      <c r="R66" s="161"/>
      <c r="S66" s="161"/>
      <c r="T66" s="162"/>
      <c r="U66" s="161"/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117</v>
      </c>
      <c r="AF66" s="151">
        <v>0</v>
      </c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52">
        <v>24</v>
      </c>
      <c r="B67" s="158" t="s">
        <v>195</v>
      </c>
      <c r="C67" s="193" t="s">
        <v>196</v>
      </c>
      <c r="D67" s="160" t="s">
        <v>115</v>
      </c>
      <c r="E67" s="167">
        <v>3.2639999999999998</v>
      </c>
      <c r="F67" s="170">
        <f>H67+J67</f>
        <v>0</v>
      </c>
      <c r="G67" s="171">
        <f>ROUND(E67*F67,2)</f>
        <v>0</v>
      </c>
      <c r="H67" s="171"/>
      <c r="I67" s="171">
        <f>ROUND(E67*H67,2)</f>
        <v>0</v>
      </c>
      <c r="J67" s="171"/>
      <c r="K67" s="171">
        <f>ROUND(E67*J67,2)</f>
        <v>0</v>
      </c>
      <c r="L67" s="171">
        <v>21</v>
      </c>
      <c r="M67" s="171">
        <f>G67*(1+L67/100)</f>
        <v>0</v>
      </c>
      <c r="N67" s="161">
        <v>0.11931</v>
      </c>
      <c r="O67" s="161">
        <f>ROUND(E67*N67,5)</f>
        <v>0.38943</v>
      </c>
      <c r="P67" s="161">
        <v>0</v>
      </c>
      <c r="Q67" s="161">
        <f>ROUND(E67*P67,5)</f>
        <v>0</v>
      </c>
      <c r="R67" s="161"/>
      <c r="S67" s="161"/>
      <c r="T67" s="162">
        <v>0.49299999999999999</v>
      </c>
      <c r="U67" s="161">
        <f>ROUND(E67*T67,2)</f>
        <v>1.61</v>
      </c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112</v>
      </c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2"/>
      <c r="B68" s="158"/>
      <c r="C68" s="194" t="s">
        <v>197</v>
      </c>
      <c r="D68" s="163"/>
      <c r="E68" s="168">
        <v>3.2639999999999998</v>
      </c>
      <c r="F68" s="171"/>
      <c r="G68" s="171"/>
      <c r="H68" s="171"/>
      <c r="I68" s="171"/>
      <c r="J68" s="171"/>
      <c r="K68" s="171"/>
      <c r="L68" s="171"/>
      <c r="M68" s="171"/>
      <c r="N68" s="161"/>
      <c r="O68" s="161"/>
      <c r="P68" s="161"/>
      <c r="Q68" s="161"/>
      <c r="R68" s="161"/>
      <c r="S68" s="161"/>
      <c r="T68" s="162"/>
      <c r="U68" s="161"/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117</v>
      </c>
      <c r="AF68" s="151">
        <v>0</v>
      </c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>
        <v>25</v>
      </c>
      <c r="B69" s="158" t="s">
        <v>198</v>
      </c>
      <c r="C69" s="193" t="s">
        <v>199</v>
      </c>
      <c r="D69" s="160" t="s">
        <v>111</v>
      </c>
      <c r="E69" s="167">
        <v>30</v>
      </c>
      <c r="F69" s="170">
        <f>H69+J69</f>
        <v>0</v>
      </c>
      <c r="G69" s="171">
        <f>ROUND(E69*F69,2)</f>
        <v>0</v>
      </c>
      <c r="H69" s="171"/>
      <c r="I69" s="171">
        <f>ROUND(E69*H69,2)</f>
        <v>0</v>
      </c>
      <c r="J69" s="171"/>
      <c r="K69" s="171">
        <f>ROUND(E69*J69,2)</f>
        <v>0</v>
      </c>
      <c r="L69" s="171">
        <v>21</v>
      </c>
      <c r="M69" s="171">
        <f>G69*(1+L69/100)</f>
        <v>0</v>
      </c>
      <c r="N69" s="161">
        <v>3.3E-4</v>
      </c>
      <c r="O69" s="161">
        <f>ROUND(E69*N69,5)</f>
        <v>9.9000000000000008E-3</v>
      </c>
      <c r="P69" s="161">
        <v>0</v>
      </c>
      <c r="Q69" s="161">
        <f>ROUND(E69*P69,5)</f>
        <v>0</v>
      </c>
      <c r="R69" s="161"/>
      <c r="S69" s="161"/>
      <c r="T69" s="162">
        <v>0.41</v>
      </c>
      <c r="U69" s="161">
        <f>ROUND(E69*T69,2)</f>
        <v>12.3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112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>
        <v>26</v>
      </c>
      <c r="B70" s="158" t="s">
        <v>200</v>
      </c>
      <c r="C70" s="193" t="s">
        <v>201</v>
      </c>
      <c r="D70" s="160" t="s">
        <v>115</v>
      </c>
      <c r="E70" s="167">
        <v>23.990000000000002</v>
      </c>
      <c r="F70" s="170">
        <f>H70+J70</f>
        <v>0</v>
      </c>
      <c r="G70" s="171">
        <f>ROUND(E70*F70,2)</f>
        <v>0</v>
      </c>
      <c r="H70" s="171"/>
      <c r="I70" s="171">
        <f>ROUND(E70*H70,2)</f>
        <v>0</v>
      </c>
      <c r="J70" s="171"/>
      <c r="K70" s="171">
        <f>ROUND(E70*J70,2)</f>
        <v>0</v>
      </c>
      <c r="L70" s="171">
        <v>21</v>
      </c>
      <c r="M70" s="171">
        <f>G70*(1+L70/100)</f>
        <v>0</v>
      </c>
      <c r="N70" s="161">
        <v>0.129</v>
      </c>
      <c r="O70" s="161">
        <f>ROUND(E70*N70,5)</f>
        <v>3.0947100000000001</v>
      </c>
      <c r="P70" s="161">
        <v>0</v>
      </c>
      <c r="Q70" s="161">
        <f>ROUND(E70*P70,5)</f>
        <v>0</v>
      </c>
      <c r="R70" s="161"/>
      <c r="S70" s="161"/>
      <c r="T70" s="162">
        <v>0</v>
      </c>
      <c r="U70" s="161">
        <f>ROUND(E70*T70,2)</f>
        <v>0</v>
      </c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156</v>
      </c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/>
      <c r="B71" s="158"/>
      <c r="C71" s="194" t="s">
        <v>202</v>
      </c>
      <c r="D71" s="163"/>
      <c r="E71" s="168">
        <v>19.91</v>
      </c>
      <c r="F71" s="171"/>
      <c r="G71" s="171"/>
      <c r="H71" s="171"/>
      <c r="I71" s="171"/>
      <c r="J71" s="171"/>
      <c r="K71" s="171"/>
      <c r="L71" s="171"/>
      <c r="M71" s="171"/>
      <c r="N71" s="161"/>
      <c r="O71" s="161"/>
      <c r="P71" s="161"/>
      <c r="Q71" s="161"/>
      <c r="R71" s="161"/>
      <c r="S71" s="161"/>
      <c r="T71" s="162"/>
      <c r="U71" s="161"/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117</v>
      </c>
      <c r="AF71" s="151">
        <v>0</v>
      </c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/>
      <c r="B72" s="158"/>
      <c r="C72" s="194" t="s">
        <v>203</v>
      </c>
      <c r="D72" s="163"/>
      <c r="E72" s="168">
        <v>4.08</v>
      </c>
      <c r="F72" s="171"/>
      <c r="G72" s="171"/>
      <c r="H72" s="171"/>
      <c r="I72" s="171"/>
      <c r="J72" s="171"/>
      <c r="K72" s="171"/>
      <c r="L72" s="171"/>
      <c r="M72" s="171"/>
      <c r="N72" s="161"/>
      <c r="O72" s="161"/>
      <c r="P72" s="161"/>
      <c r="Q72" s="161"/>
      <c r="R72" s="161"/>
      <c r="S72" s="161"/>
      <c r="T72" s="162"/>
      <c r="U72" s="161"/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117</v>
      </c>
      <c r="AF72" s="151">
        <v>0</v>
      </c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x14ac:dyDescent="0.2">
      <c r="A73" s="153" t="s">
        <v>107</v>
      </c>
      <c r="B73" s="159" t="s">
        <v>62</v>
      </c>
      <c r="C73" s="195" t="s">
        <v>63</v>
      </c>
      <c r="D73" s="164"/>
      <c r="E73" s="169"/>
      <c r="F73" s="172"/>
      <c r="G73" s="172">
        <f>SUMIF(AE74:AE85,"&lt;&gt;NOR",G74:G85)</f>
        <v>0</v>
      </c>
      <c r="H73" s="172"/>
      <c r="I73" s="172">
        <f>SUM(I74:I85)</f>
        <v>0</v>
      </c>
      <c r="J73" s="172"/>
      <c r="K73" s="172">
        <f>SUM(K74:K85)</f>
        <v>0</v>
      </c>
      <c r="L73" s="172"/>
      <c r="M73" s="172">
        <f>SUM(M74:M85)</f>
        <v>0</v>
      </c>
      <c r="N73" s="165"/>
      <c r="O73" s="165">
        <f>SUM(O74:O85)</f>
        <v>0.18886000000000003</v>
      </c>
      <c r="P73" s="165"/>
      <c r="Q73" s="165">
        <f>SUM(Q74:Q85)</f>
        <v>0</v>
      </c>
      <c r="R73" s="165"/>
      <c r="S73" s="165"/>
      <c r="T73" s="166"/>
      <c r="U73" s="165">
        <f>SUM(U74:U85)</f>
        <v>6.32</v>
      </c>
      <c r="AE73" t="s">
        <v>108</v>
      </c>
    </row>
    <row r="74" spans="1:60" outlineLevel="1" x14ac:dyDescent="0.2">
      <c r="A74" s="152">
        <v>27</v>
      </c>
      <c r="B74" s="158" t="s">
        <v>204</v>
      </c>
      <c r="C74" s="193" t="s">
        <v>205</v>
      </c>
      <c r="D74" s="160" t="s">
        <v>115</v>
      </c>
      <c r="E74" s="167">
        <v>4.12</v>
      </c>
      <c r="F74" s="170">
        <f>H74+J74</f>
        <v>0</v>
      </c>
      <c r="G74" s="171">
        <f>ROUND(E74*F74,2)</f>
        <v>0</v>
      </c>
      <c r="H74" s="171"/>
      <c r="I74" s="171">
        <f>ROUND(E74*H74,2)</f>
        <v>0</v>
      </c>
      <c r="J74" s="171"/>
      <c r="K74" s="171">
        <f>ROUND(E74*J74,2)</f>
        <v>0</v>
      </c>
      <c r="L74" s="171">
        <v>21</v>
      </c>
      <c r="M74" s="171">
        <f>G74*(1+L74/100)</f>
        <v>0</v>
      </c>
      <c r="N74" s="161">
        <v>2.0000000000000002E-5</v>
      </c>
      <c r="O74" s="161">
        <f>ROUND(E74*N74,5)</f>
        <v>8.0000000000000007E-5</v>
      </c>
      <c r="P74" s="161">
        <v>0</v>
      </c>
      <c r="Q74" s="161">
        <f>ROUND(E74*P74,5)</f>
        <v>0</v>
      </c>
      <c r="R74" s="161"/>
      <c r="S74" s="161"/>
      <c r="T74" s="162">
        <v>0.11</v>
      </c>
      <c r="U74" s="161">
        <f>ROUND(E74*T74,2)</f>
        <v>0.45</v>
      </c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112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2"/>
      <c r="B75" s="158"/>
      <c r="C75" s="194" t="s">
        <v>206</v>
      </c>
      <c r="D75" s="163"/>
      <c r="E75" s="168"/>
      <c r="F75" s="171"/>
      <c r="G75" s="171"/>
      <c r="H75" s="171"/>
      <c r="I75" s="171"/>
      <c r="J75" s="171"/>
      <c r="K75" s="171"/>
      <c r="L75" s="171"/>
      <c r="M75" s="171"/>
      <c r="N75" s="161"/>
      <c r="O75" s="161"/>
      <c r="P75" s="161"/>
      <c r="Q75" s="161"/>
      <c r="R75" s="161"/>
      <c r="S75" s="161"/>
      <c r="T75" s="162"/>
      <c r="U75" s="161"/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117</v>
      </c>
      <c r="AF75" s="151">
        <v>0</v>
      </c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/>
      <c r="B76" s="158"/>
      <c r="C76" s="194" t="s">
        <v>207</v>
      </c>
      <c r="D76" s="163"/>
      <c r="E76" s="168">
        <v>4.12</v>
      </c>
      <c r="F76" s="171"/>
      <c r="G76" s="171"/>
      <c r="H76" s="171"/>
      <c r="I76" s="171"/>
      <c r="J76" s="171"/>
      <c r="K76" s="171"/>
      <c r="L76" s="171"/>
      <c r="M76" s="171"/>
      <c r="N76" s="161"/>
      <c r="O76" s="161"/>
      <c r="P76" s="161"/>
      <c r="Q76" s="161"/>
      <c r="R76" s="161"/>
      <c r="S76" s="161"/>
      <c r="T76" s="162"/>
      <c r="U76" s="161"/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117</v>
      </c>
      <c r="AF76" s="151">
        <v>0</v>
      </c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52">
        <v>28</v>
      </c>
      <c r="B77" s="158" t="s">
        <v>208</v>
      </c>
      <c r="C77" s="193" t="s">
        <v>209</v>
      </c>
      <c r="D77" s="160" t="s">
        <v>115</v>
      </c>
      <c r="E77" s="167">
        <v>4.12</v>
      </c>
      <c r="F77" s="170">
        <f>H77+J77</f>
        <v>0</v>
      </c>
      <c r="G77" s="171">
        <f>ROUND(E77*F77,2)</f>
        <v>0</v>
      </c>
      <c r="H77" s="171"/>
      <c r="I77" s="171">
        <f>ROUND(E77*H77,2)</f>
        <v>0</v>
      </c>
      <c r="J77" s="171"/>
      <c r="K77" s="171">
        <f>ROUND(E77*J77,2)</f>
        <v>0</v>
      </c>
      <c r="L77" s="171">
        <v>21</v>
      </c>
      <c r="M77" s="171">
        <f>G77*(1+L77/100)</f>
        <v>0</v>
      </c>
      <c r="N77" s="161">
        <v>0</v>
      </c>
      <c r="O77" s="161">
        <f>ROUND(E77*N77,5)</f>
        <v>0</v>
      </c>
      <c r="P77" s="161">
        <v>0</v>
      </c>
      <c r="Q77" s="161">
        <f>ROUND(E77*P77,5)</f>
        <v>0</v>
      </c>
      <c r="R77" s="161"/>
      <c r="S77" s="161"/>
      <c r="T77" s="162">
        <v>0.43</v>
      </c>
      <c r="U77" s="161">
        <f>ROUND(E77*T77,2)</f>
        <v>1.77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112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2">
        <v>29</v>
      </c>
      <c r="B78" s="158" t="s">
        <v>210</v>
      </c>
      <c r="C78" s="193" t="s">
        <v>211</v>
      </c>
      <c r="D78" s="160" t="s">
        <v>115</v>
      </c>
      <c r="E78" s="167">
        <v>0.56600000000000006</v>
      </c>
      <c r="F78" s="170">
        <f>H78+J78</f>
        <v>0</v>
      </c>
      <c r="G78" s="171">
        <f>ROUND(E78*F78,2)</f>
        <v>0</v>
      </c>
      <c r="H78" s="171"/>
      <c r="I78" s="171">
        <f>ROUND(E78*H78,2)</f>
        <v>0</v>
      </c>
      <c r="J78" s="171"/>
      <c r="K78" s="171">
        <f>ROUND(E78*J78,2)</f>
        <v>0</v>
      </c>
      <c r="L78" s="171">
        <v>21</v>
      </c>
      <c r="M78" s="171">
        <f>G78*(1+L78/100)</f>
        <v>0</v>
      </c>
      <c r="N78" s="161">
        <v>1.5440000000000001E-2</v>
      </c>
      <c r="O78" s="161">
        <f>ROUND(E78*N78,5)</f>
        <v>8.7399999999999995E-3</v>
      </c>
      <c r="P78" s="161">
        <v>0</v>
      </c>
      <c r="Q78" s="161">
        <f>ROUND(E78*P78,5)</f>
        <v>0</v>
      </c>
      <c r="R78" s="161"/>
      <c r="S78" s="161"/>
      <c r="T78" s="162">
        <v>1.4350000000000001</v>
      </c>
      <c r="U78" s="161">
        <f>ROUND(E78*T78,2)</f>
        <v>0.81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112</v>
      </c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52"/>
      <c r="B79" s="158"/>
      <c r="C79" s="194" t="s">
        <v>212</v>
      </c>
      <c r="D79" s="163"/>
      <c r="E79" s="168"/>
      <c r="F79" s="171"/>
      <c r="G79" s="171"/>
      <c r="H79" s="171"/>
      <c r="I79" s="171"/>
      <c r="J79" s="171"/>
      <c r="K79" s="171"/>
      <c r="L79" s="171"/>
      <c r="M79" s="171"/>
      <c r="N79" s="161"/>
      <c r="O79" s="161"/>
      <c r="P79" s="161"/>
      <c r="Q79" s="161"/>
      <c r="R79" s="161"/>
      <c r="S79" s="161"/>
      <c r="T79" s="162"/>
      <c r="U79" s="161"/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117</v>
      </c>
      <c r="AF79" s="151">
        <v>0</v>
      </c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1" x14ac:dyDescent="0.2">
      <c r="A80" s="152"/>
      <c r="B80" s="158"/>
      <c r="C80" s="194" t="s">
        <v>213</v>
      </c>
      <c r="D80" s="163"/>
      <c r="E80" s="168">
        <v>0.56599999999999995</v>
      </c>
      <c r="F80" s="171"/>
      <c r="G80" s="171"/>
      <c r="H80" s="171"/>
      <c r="I80" s="171"/>
      <c r="J80" s="171"/>
      <c r="K80" s="171"/>
      <c r="L80" s="171"/>
      <c r="M80" s="171"/>
      <c r="N80" s="161"/>
      <c r="O80" s="161"/>
      <c r="P80" s="161"/>
      <c r="Q80" s="161"/>
      <c r="R80" s="161"/>
      <c r="S80" s="161"/>
      <c r="T80" s="162"/>
      <c r="U80" s="161"/>
      <c r="V80" s="151"/>
      <c r="W80" s="151"/>
      <c r="X80" s="151"/>
      <c r="Y80" s="151"/>
      <c r="Z80" s="151"/>
      <c r="AA80" s="151"/>
      <c r="AB80" s="151"/>
      <c r="AC80" s="151"/>
      <c r="AD80" s="151"/>
      <c r="AE80" s="151" t="s">
        <v>117</v>
      </c>
      <c r="AF80" s="151">
        <v>0</v>
      </c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52">
        <v>30</v>
      </c>
      <c r="B81" s="158" t="s">
        <v>214</v>
      </c>
      <c r="C81" s="193" t="s">
        <v>215</v>
      </c>
      <c r="D81" s="160" t="s">
        <v>115</v>
      </c>
      <c r="E81" s="167">
        <v>3.5539999999999998</v>
      </c>
      <c r="F81" s="170">
        <f>H81+J81</f>
        <v>0</v>
      </c>
      <c r="G81" s="171">
        <f>ROUND(E81*F81,2)</f>
        <v>0</v>
      </c>
      <c r="H81" s="171"/>
      <c r="I81" s="171">
        <f>ROUND(E81*H81,2)</f>
        <v>0</v>
      </c>
      <c r="J81" s="171"/>
      <c r="K81" s="171">
        <f>ROUND(E81*J81,2)</f>
        <v>0</v>
      </c>
      <c r="L81" s="171">
        <v>21</v>
      </c>
      <c r="M81" s="171">
        <f>G81*(1+L81/100)</f>
        <v>0</v>
      </c>
      <c r="N81" s="161">
        <v>6.0499999999999998E-3</v>
      </c>
      <c r="O81" s="161">
        <f>ROUND(E81*N81,5)</f>
        <v>2.1499999999999998E-2</v>
      </c>
      <c r="P81" s="161">
        <v>0</v>
      </c>
      <c r="Q81" s="161">
        <f>ROUND(E81*P81,5)</f>
        <v>0</v>
      </c>
      <c r="R81" s="161"/>
      <c r="S81" s="161"/>
      <c r="T81" s="162">
        <v>8.1000000000000003E-2</v>
      </c>
      <c r="U81" s="161">
        <f>ROUND(E81*T81,2)</f>
        <v>0.28999999999999998</v>
      </c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112</v>
      </c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52"/>
      <c r="B82" s="158"/>
      <c r="C82" s="194" t="s">
        <v>216</v>
      </c>
      <c r="D82" s="163"/>
      <c r="E82" s="168"/>
      <c r="F82" s="171"/>
      <c r="G82" s="171"/>
      <c r="H82" s="171"/>
      <c r="I82" s="171"/>
      <c r="J82" s="171"/>
      <c r="K82" s="171"/>
      <c r="L82" s="171"/>
      <c r="M82" s="171"/>
      <c r="N82" s="161"/>
      <c r="O82" s="161"/>
      <c r="P82" s="161"/>
      <c r="Q82" s="161"/>
      <c r="R82" s="161"/>
      <c r="S82" s="161"/>
      <c r="T82" s="162"/>
      <c r="U82" s="161"/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117</v>
      </c>
      <c r="AF82" s="151">
        <v>0</v>
      </c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52"/>
      <c r="B83" s="158"/>
      <c r="C83" s="194" t="s">
        <v>217</v>
      </c>
      <c r="D83" s="163"/>
      <c r="E83" s="168">
        <v>3.5539999999999998</v>
      </c>
      <c r="F83" s="171"/>
      <c r="G83" s="171"/>
      <c r="H83" s="171"/>
      <c r="I83" s="171"/>
      <c r="J83" s="171"/>
      <c r="K83" s="171"/>
      <c r="L83" s="171"/>
      <c r="M83" s="171"/>
      <c r="N83" s="161"/>
      <c r="O83" s="161"/>
      <c r="P83" s="161"/>
      <c r="Q83" s="161"/>
      <c r="R83" s="161"/>
      <c r="S83" s="161"/>
      <c r="T83" s="162"/>
      <c r="U83" s="161"/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117</v>
      </c>
      <c r="AF83" s="151">
        <v>0</v>
      </c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ht="22.5" outlineLevel="1" x14ac:dyDescent="0.2">
      <c r="A84" s="152">
        <v>31</v>
      </c>
      <c r="B84" s="158" t="s">
        <v>218</v>
      </c>
      <c r="C84" s="193" t="s">
        <v>219</v>
      </c>
      <c r="D84" s="160" t="s">
        <v>115</v>
      </c>
      <c r="E84" s="167">
        <v>3.5539999999999998</v>
      </c>
      <c r="F84" s="170">
        <f>H84+J84</f>
        <v>0</v>
      </c>
      <c r="G84" s="171">
        <f>ROUND(E84*F84,2)</f>
        <v>0</v>
      </c>
      <c r="H84" s="171"/>
      <c r="I84" s="171">
        <f>ROUND(E84*H84,2)</f>
        <v>0</v>
      </c>
      <c r="J84" s="171"/>
      <c r="K84" s="171">
        <f>ROUND(E84*J84,2)</f>
        <v>0</v>
      </c>
      <c r="L84" s="171">
        <v>21</v>
      </c>
      <c r="M84" s="171">
        <f>G84*(1+L84/100)</f>
        <v>0</v>
      </c>
      <c r="N84" s="161">
        <v>4.1000000000000002E-2</v>
      </c>
      <c r="O84" s="161">
        <f>ROUND(E84*N84,5)</f>
        <v>0.14571000000000001</v>
      </c>
      <c r="P84" s="161">
        <v>0</v>
      </c>
      <c r="Q84" s="161">
        <f>ROUND(E84*P84,5)</f>
        <v>0</v>
      </c>
      <c r="R84" s="161"/>
      <c r="S84" s="161"/>
      <c r="T84" s="162">
        <v>0.48</v>
      </c>
      <c r="U84" s="161">
        <f>ROUND(E84*T84,2)</f>
        <v>1.71</v>
      </c>
      <c r="V84" s="151"/>
      <c r="W84" s="151"/>
      <c r="X84" s="151"/>
      <c r="Y84" s="151"/>
      <c r="Z84" s="151"/>
      <c r="AA84" s="151"/>
      <c r="AB84" s="151"/>
      <c r="AC84" s="151"/>
      <c r="AD84" s="151"/>
      <c r="AE84" s="151" t="s">
        <v>112</v>
      </c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ht="22.5" outlineLevel="1" x14ac:dyDescent="0.2">
      <c r="A85" s="152">
        <v>32</v>
      </c>
      <c r="B85" s="158" t="s">
        <v>220</v>
      </c>
      <c r="C85" s="193" t="s">
        <v>221</v>
      </c>
      <c r="D85" s="160" t="s">
        <v>115</v>
      </c>
      <c r="E85" s="167">
        <v>3.5539999999999998</v>
      </c>
      <c r="F85" s="170">
        <f>H85+J85</f>
        <v>0</v>
      </c>
      <c r="G85" s="171">
        <f>ROUND(E85*F85,2)</f>
        <v>0</v>
      </c>
      <c r="H85" s="171"/>
      <c r="I85" s="171">
        <f>ROUND(E85*H85,2)</f>
        <v>0</v>
      </c>
      <c r="J85" s="171"/>
      <c r="K85" s="171">
        <f>ROUND(E85*J85,2)</f>
        <v>0</v>
      </c>
      <c r="L85" s="171">
        <v>21</v>
      </c>
      <c r="M85" s="171">
        <f>G85*(1+L85/100)</f>
        <v>0</v>
      </c>
      <c r="N85" s="161">
        <v>3.6099999999999999E-3</v>
      </c>
      <c r="O85" s="161">
        <f>ROUND(E85*N85,5)</f>
        <v>1.2829999999999999E-2</v>
      </c>
      <c r="P85" s="161">
        <v>0</v>
      </c>
      <c r="Q85" s="161">
        <f>ROUND(E85*P85,5)</f>
        <v>0</v>
      </c>
      <c r="R85" s="161"/>
      <c r="S85" s="161"/>
      <c r="T85" s="162">
        <v>0.36199999999999999</v>
      </c>
      <c r="U85" s="161">
        <f>ROUND(E85*T85,2)</f>
        <v>1.29</v>
      </c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112</v>
      </c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x14ac:dyDescent="0.2">
      <c r="A86" s="153" t="s">
        <v>107</v>
      </c>
      <c r="B86" s="159" t="s">
        <v>64</v>
      </c>
      <c r="C86" s="195" t="s">
        <v>65</v>
      </c>
      <c r="D86" s="164"/>
      <c r="E86" s="169"/>
      <c r="F86" s="172"/>
      <c r="G86" s="172">
        <f>SUMIF(AE87:AE96,"&lt;&gt;NOR",G87:G96)</f>
        <v>0</v>
      </c>
      <c r="H86" s="172"/>
      <c r="I86" s="172">
        <f>SUM(I87:I96)</f>
        <v>0</v>
      </c>
      <c r="J86" s="172"/>
      <c r="K86" s="172">
        <f>SUM(K87:K96)</f>
        <v>0</v>
      </c>
      <c r="L86" s="172"/>
      <c r="M86" s="172">
        <f>SUM(M87:M96)</f>
        <v>0</v>
      </c>
      <c r="N86" s="165"/>
      <c r="O86" s="165">
        <f>SUM(O87:O96)</f>
        <v>3.91953</v>
      </c>
      <c r="P86" s="165"/>
      <c r="Q86" s="165">
        <f>SUM(Q87:Q96)</f>
        <v>0</v>
      </c>
      <c r="R86" s="165"/>
      <c r="S86" s="165"/>
      <c r="T86" s="166"/>
      <c r="U86" s="165">
        <f>SUM(U87:U96)</f>
        <v>10.719999999999999</v>
      </c>
      <c r="AE86" t="s">
        <v>108</v>
      </c>
    </row>
    <row r="87" spans="1:60" outlineLevel="1" x14ac:dyDescent="0.2">
      <c r="A87" s="152">
        <v>33</v>
      </c>
      <c r="B87" s="158" t="s">
        <v>222</v>
      </c>
      <c r="C87" s="193" t="s">
        <v>223</v>
      </c>
      <c r="D87" s="160" t="s">
        <v>111</v>
      </c>
      <c r="E87" s="167">
        <v>27.39</v>
      </c>
      <c r="F87" s="170">
        <f>H87+J87</f>
        <v>0</v>
      </c>
      <c r="G87" s="171">
        <f>ROUND(E87*F87,2)</f>
        <v>0</v>
      </c>
      <c r="H87" s="171"/>
      <c r="I87" s="171">
        <f>ROUND(E87*H87,2)</f>
        <v>0</v>
      </c>
      <c r="J87" s="171"/>
      <c r="K87" s="171">
        <f>ROUND(E87*J87,2)</f>
        <v>0</v>
      </c>
      <c r="L87" s="171">
        <v>21</v>
      </c>
      <c r="M87" s="171">
        <f>G87*(1+L87/100)</f>
        <v>0</v>
      </c>
      <c r="N87" s="161">
        <v>0.12068</v>
      </c>
      <c r="O87" s="161">
        <f>ROUND(E87*N87,5)</f>
        <v>3.3054299999999999</v>
      </c>
      <c r="P87" s="161">
        <v>0</v>
      </c>
      <c r="Q87" s="161">
        <f>ROUND(E87*P87,5)</f>
        <v>0</v>
      </c>
      <c r="R87" s="161"/>
      <c r="S87" s="161"/>
      <c r="T87" s="162">
        <v>0.14000000000000001</v>
      </c>
      <c r="U87" s="161">
        <f>ROUND(E87*T87,2)</f>
        <v>3.83</v>
      </c>
      <c r="V87" s="151"/>
      <c r="W87" s="151"/>
      <c r="X87" s="151"/>
      <c r="Y87" s="151"/>
      <c r="Z87" s="151"/>
      <c r="AA87" s="151"/>
      <c r="AB87" s="151"/>
      <c r="AC87" s="151"/>
      <c r="AD87" s="151"/>
      <c r="AE87" s="151" t="s">
        <v>112</v>
      </c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52"/>
      <c r="B88" s="158"/>
      <c r="C88" s="194" t="s">
        <v>224</v>
      </c>
      <c r="D88" s="163"/>
      <c r="E88" s="168"/>
      <c r="F88" s="171"/>
      <c r="G88" s="171"/>
      <c r="H88" s="171"/>
      <c r="I88" s="171"/>
      <c r="J88" s="171"/>
      <c r="K88" s="171"/>
      <c r="L88" s="171"/>
      <c r="M88" s="171"/>
      <c r="N88" s="161"/>
      <c r="O88" s="161"/>
      <c r="P88" s="161"/>
      <c r="Q88" s="161"/>
      <c r="R88" s="161"/>
      <c r="S88" s="161"/>
      <c r="T88" s="162"/>
      <c r="U88" s="161"/>
      <c r="V88" s="151"/>
      <c r="W88" s="151"/>
      <c r="X88" s="151"/>
      <c r="Y88" s="151"/>
      <c r="Z88" s="151"/>
      <c r="AA88" s="151"/>
      <c r="AB88" s="151"/>
      <c r="AC88" s="151"/>
      <c r="AD88" s="151"/>
      <c r="AE88" s="151" t="s">
        <v>117</v>
      </c>
      <c r="AF88" s="151">
        <v>0</v>
      </c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52"/>
      <c r="B89" s="158"/>
      <c r="C89" s="194" t="s">
        <v>225</v>
      </c>
      <c r="D89" s="163"/>
      <c r="E89" s="168">
        <v>16.989999999999998</v>
      </c>
      <c r="F89" s="171"/>
      <c r="G89" s="171"/>
      <c r="H89" s="171"/>
      <c r="I89" s="171"/>
      <c r="J89" s="171"/>
      <c r="K89" s="171"/>
      <c r="L89" s="171"/>
      <c r="M89" s="171"/>
      <c r="N89" s="161"/>
      <c r="O89" s="161"/>
      <c r="P89" s="161"/>
      <c r="Q89" s="161"/>
      <c r="R89" s="161"/>
      <c r="S89" s="161"/>
      <c r="T89" s="162"/>
      <c r="U89" s="161"/>
      <c r="V89" s="151"/>
      <c r="W89" s="151"/>
      <c r="X89" s="151"/>
      <c r="Y89" s="151"/>
      <c r="Z89" s="151"/>
      <c r="AA89" s="151"/>
      <c r="AB89" s="151"/>
      <c r="AC89" s="151"/>
      <c r="AD89" s="151"/>
      <c r="AE89" s="151" t="s">
        <v>117</v>
      </c>
      <c r="AF89" s="151">
        <v>0</v>
      </c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52"/>
      <c r="B90" s="158"/>
      <c r="C90" s="194" t="s">
        <v>226</v>
      </c>
      <c r="D90" s="163"/>
      <c r="E90" s="168"/>
      <c r="F90" s="171"/>
      <c r="G90" s="171"/>
      <c r="H90" s="171"/>
      <c r="I90" s="171"/>
      <c r="J90" s="171"/>
      <c r="K90" s="171"/>
      <c r="L90" s="171"/>
      <c r="M90" s="171"/>
      <c r="N90" s="161"/>
      <c r="O90" s="161"/>
      <c r="P90" s="161"/>
      <c r="Q90" s="161"/>
      <c r="R90" s="161"/>
      <c r="S90" s="161"/>
      <c r="T90" s="162"/>
      <c r="U90" s="161"/>
      <c r="V90" s="151"/>
      <c r="W90" s="151"/>
      <c r="X90" s="151"/>
      <c r="Y90" s="151"/>
      <c r="Z90" s="151"/>
      <c r="AA90" s="151"/>
      <c r="AB90" s="151"/>
      <c r="AC90" s="151"/>
      <c r="AD90" s="151"/>
      <c r="AE90" s="151" t="s">
        <v>117</v>
      </c>
      <c r="AF90" s="151">
        <v>0</v>
      </c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52"/>
      <c r="B91" s="158"/>
      <c r="C91" s="194" t="s">
        <v>227</v>
      </c>
      <c r="D91" s="163"/>
      <c r="E91" s="168">
        <v>10.4</v>
      </c>
      <c r="F91" s="171"/>
      <c r="G91" s="171"/>
      <c r="H91" s="171"/>
      <c r="I91" s="171"/>
      <c r="J91" s="171"/>
      <c r="K91" s="171"/>
      <c r="L91" s="171"/>
      <c r="M91" s="171"/>
      <c r="N91" s="161"/>
      <c r="O91" s="161"/>
      <c r="P91" s="161"/>
      <c r="Q91" s="161"/>
      <c r="R91" s="161"/>
      <c r="S91" s="161"/>
      <c r="T91" s="162"/>
      <c r="U91" s="161"/>
      <c r="V91" s="151"/>
      <c r="W91" s="151"/>
      <c r="X91" s="151"/>
      <c r="Y91" s="151"/>
      <c r="Z91" s="151"/>
      <c r="AA91" s="151"/>
      <c r="AB91" s="151"/>
      <c r="AC91" s="151"/>
      <c r="AD91" s="151"/>
      <c r="AE91" s="151" t="s">
        <v>117</v>
      </c>
      <c r="AF91" s="151">
        <v>0</v>
      </c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52">
        <v>34</v>
      </c>
      <c r="B92" s="158" t="s">
        <v>228</v>
      </c>
      <c r="C92" s="193" t="s">
        <v>229</v>
      </c>
      <c r="D92" s="160" t="s">
        <v>120</v>
      </c>
      <c r="E92" s="167">
        <v>0.41085000000000005</v>
      </c>
      <c r="F92" s="170">
        <f>H92+J92</f>
        <v>0</v>
      </c>
      <c r="G92" s="171">
        <f>ROUND(E92*F92,2)</f>
        <v>0</v>
      </c>
      <c r="H92" s="171"/>
      <c r="I92" s="171">
        <f>ROUND(E92*H92,2)</f>
        <v>0</v>
      </c>
      <c r="J92" s="171"/>
      <c r="K92" s="171">
        <f>ROUND(E92*J92,2)</f>
        <v>0</v>
      </c>
      <c r="L92" s="171">
        <v>21</v>
      </c>
      <c r="M92" s="171">
        <f>G92*(1+L92/100)</f>
        <v>0</v>
      </c>
      <c r="N92" s="161">
        <v>2.5249999999999999</v>
      </c>
      <c r="O92" s="161">
        <f>ROUND(E92*N92,5)</f>
        <v>1.0374000000000001</v>
      </c>
      <c r="P92" s="161">
        <v>0</v>
      </c>
      <c r="Q92" s="161">
        <f>ROUND(E92*P92,5)</f>
        <v>0</v>
      </c>
      <c r="R92" s="161"/>
      <c r="S92" s="161"/>
      <c r="T92" s="162">
        <v>1.4419999999999999</v>
      </c>
      <c r="U92" s="161">
        <f>ROUND(E92*T92,2)</f>
        <v>0.59</v>
      </c>
      <c r="V92" s="151"/>
      <c r="W92" s="151"/>
      <c r="X92" s="151"/>
      <c r="Y92" s="151"/>
      <c r="Z92" s="151"/>
      <c r="AA92" s="151"/>
      <c r="AB92" s="151"/>
      <c r="AC92" s="151"/>
      <c r="AD92" s="151"/>
      <c r="AE92" s="151" t="s">
        <v>112</v>
      </c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52"/>
      <c r="B93" s="158"/>
      <c r="C93" s="194" t="s">
        <v>230</v>
      </c>
      <c r="D93" s="163"/>
      <c r="E93" s="168"/>
      <c r="F93" s="171"/>
      <c r="G93" s="171"/>
      <c r="H93" s="171"/>
      <c r="I93" s="171"/>
      <c r="J93" s="171"/>
      <c r="K93" s="171"/>
      <c r="L93" s="171"/>
      <c r="M93" s="171"/>
      <c r="N93" s="161"/>
      <c r="O93" s="161"/>
      <c r="P93" s="161"/>
      <c r="Q93" s="161"/>
      <c r="R93" s="161"/>
      <c r="S93" s="161"/>
      <c r="T93" s="162"/>
      <c r="U93" s="161"/>
      <c r="V93" s="151"/>
      <c r="W93" s="151"/>
      <c r="X93" s="151"/>
      <c r="Y93" s="151"/>
      <c r="Z93" s="151"/>
      <c r="AA93" s="151"/>
      <c r="AB93" s="151"/>
      <c r="AC93" s="151"/>
      <c r="AD93" s="151"/>
      <c r="AE93" s="151" t="s">
        <v>117</v>
      </c>
      <c r="AF93" s="151">
        <v>0</v>
      </c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2"/>
      <c r="B94" s="158"/>
      <c r="C94" s="194" t="s">
        <v>231</v>
      </c>
      <c r="D94" s="163"/>
      <c r="E94" s="168">
        <v>0.41084999999999999</v>
      </c>
      <c r="F94" s="171"/>
      <c r="G94" s="171"/>
      <c r="H94" s="171"/>
      <c r="I94" s="171"/>
      <c r="J94" s="171"/>
      <c r="K94" s="171"/>
      <c r="L94" s="171"/>
      <c r="M94" s="171"/>
      <c r="N94" s="161"/>
      <c r="O94" s="161"/>
      <c r="P94" s="161"/>
      <c r="Q94" s="161"/>
      <c r="R94" s="161"/>
      <c r="S94" s="161"/>
      <c r="T94" s="162"/>
      <c r="U94" s="161"/>
      <c r="V94" s="151"/>
      <c r="W94" s="151"/>
      <c r="X94" s="151"/>
      <c r="Y94" s="151"/>
      <c r="Z94" s="151"/>
      <c r="AA94" s="151"/>
      <c r="AB94" s="151"/>
      <c r="AC94" s="151"/>
      <c r="AD94" s="151"/>
      <c r="AE94" s="151" t="s">
        <v>117</v>
      </c>
      <c r="AF94" s="151">
        <v>0</v>
      </c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ht="22.5" outlineLevel="1" x14ac:dyDescent="0.2">
      <c r="A95" s="152">
        <v>35</v>
      </c>
      <c r="B95" s="158" t="s">
        <v>190</v>
      </c>
      <c r="C95" s="193" t="s">
        <v>191</v>
      </c>
      <c r="D95" s="160" t="s">
        <v>120</v>
      </c>
      <c r="E95" s="167">
        <v>1.3970399999999998</v>
      </c>
      <c r="F95" s="170">
        <f>H95+J95</f>
        <v>0</v>
      </c>
      <c r="G95" s="171">
        <f>ROUND(E95*F95,2)</f>
        <v>0</v>
      </c>
      <c r="H95" s="171"/>
      <c r="I95" s="171">
        <f>ROUND(E95*H95,2)</f>
        <v>0</v>
      </c>
      <c r="J95" s="171"/>
      <c r="K95" s="171">
        <f>ROUND(E95*J95,2)</f>
        <v>0</v>
      </c>
      <c r="L95" s="171">
        <v>21</v>
      </c>
      <c r="M95" s="171">
        <f>G95*(1+L95/100)</f>
        <v>0</v>
      </c>
      <c r="N95" s="161">
        <v>-0.30299999999999999</v>
      </c>
      <c r="O95" s="161">
        <f>ROUND(E95*N95,5)</f>
        <v>-0.42330000000000001</v>
      </c>
      <c r="P95" s="161">
        <v>0</v>
      </c>
      <c r="Q95" s="161">
        <f>ROUND(E95*P95,5)</f>
        <v>0</v>
      </c>
      <c r="R95" s="161"/>
      <c r="S95" s="161"/>
      <c r="T95" s="162">
        <v>4.5129299999999999</v>
      </c>
      <c r="U95" s="161">
        <f>ROUND(E95*T95,2)</f>
        <v>6.3</v>
      </c>
      <c r="V95" s="151"/>
      <c r="W95" s="151"/>
      <c r="X95" s="151"/>
      <c r="Y95" s="151"/>
      <c r="Z95" s="151"/>
      <c r="AA95" s="151"/>
      <c r="AB95" s="151"/>
      <c r="AC95" s="151"/>
      <c r="AD95" s="151"/>
      <c r="AE95" s="151" t="s">
        <v>112</v>
      </c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52"/>
      <c r="B96" s="158"/>
      <c r="C96" s="194" t="s">
        <v>232</v>
      </c>
      <c r="D96" s="163"/>
      <c r="E96" s="168">
        <v>1.3970400000000001</v>
      </c>
      <c r="F96" s="171"/>
      <c r="G96" s="171"/>
      <c r="H96" s="171"/>
      <c r="I96" s="171"/>
      <c r="J96" s="171"/>
      <c r="K96" s="171"/>
      <c r="L96" s="171"/>
      <c r="M96" s="171"/>
      <c r="N96" s="161"/>
      <c r="O96" s="161"/>
      <c r="P96" s="161"/>
      <c r="Q96" s="161"/>
      <c r="R96" s="161"/>
      <c r="S96" s="161"/>
      <c r="T96" s="162"/>
      <c r="U96" s="161"/>
      <c r="V96" s="151"/>
      <c r="W96" s="151"/>
      <c r="X96" s="151"/>
      <c r="Y96" s="151"/>
      <c r="Z96" s="151"/>
      <c r="AA96" s="151"/>
      <c r="AB96" s="151"/>
      <c r="AC96" s="151"/>
      <c r="AD96" s="151"/>
      <c r="AE96" s="151" t="s">
        <v>117</v>
      </c>
      <c r="AF96" s="151">
        <v>0</v>
      </c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x14ac:dyDescent="0.2">
      <c r="A97" s="153" t="s">
        <v>107</v>
      </c>
      <c r="B97" s="159" t="s">
        <v>66</v>
      </c>
      <c r="C97" s="195" t="s">
        <v>67</v>
      </c>
      <c r="D97" s="164"/>
      <c r="E97" s="169"/>
      <c r="F97" s="172"/>
      <c r="G97" s="172">
        <f>SUMIF(AE98:AE102,"&lt;&gt;NOR",G98:G102)</f>
        <v>0</v>
      </c>
      <c r="H97" s="172"/>
      <c r="I97" s="172">
        <f>SUM(I98:I102)</f>
        <v>0</v>
      </c>
      <c r="J97" s="172"/>
      <c r="K97" s="172">
        <f>SUM(K98:K102)</f>
        <v>0</v>
      </c>
      <c r="L97" s="172"/>
      <c r="M97" s="172">
        <f>SUM(M98:M102)</f>
        <v>0</v>
      </c>
      <c r="N97" s="165"/>
      <c r="O97" s="165">
        <f>SUM(O98:O102)</f>
        <v>5.4000000000000003E-3</v>
      </c>
      <c r="P97" s="165"/>
      <c r="Q97" s="165">
        <f>SUM(Q98:Q102)</f>
        <v>0</v>
      </c>
      <c r="R97" s="165"/>
      <c r="S97" s="165"/>
      <c r="T97" s="166"/>
      <c r="U97" s="165">
        <f>SUM(U98:U102)</f>
        <v>0.22000000000000003</v>
      </c>
      <c r="AE97" t="s">
        <v>108</v>
      </c>
    </row>
    <row r="98" spans="1:60" outlineLevel="1" x14ac:dyDescent="0.2">
      <c r="A98" s="152">
        <v>36</v>
      </c>
      <c r="B98" s="158" t="s">
        <v>233</v>
      </c>
      <c r="C98" s="193" t="s">
        <v>234</v>
      </c>
      <c r="D98" s="160" t="s">
        <v>111</v>
      </c>
      <c r="E98" s="167">
        <v>1.5</v>
      </c>
      <c r="F98" s="170">
        <f>H98+J98</f>
        <v>0</v>
      </c>
      <c r="G98" s="171">
        <f>ROUND(E98*F98,2)</f>
        <v>0</v>
      </c>
      <c r="H98" s="171"/>
      <c r="I98" s="171">
        <f>ROUND(E98*H98,2)</f>
        <v>0</v>
      </c>
      <c r="J98" s="171"/>
      <c r="K98" s="171">
        <f>ROUND(E98*J98,2)</f>
        <v>0</v>
      </c>
      <c r="L98" s="171">
        <v>21</v>
      </c>
      <c r="M98" s="171">
        <f>G98*(1+L98/100)</f>
        <v>0</v>
      </c>
      <c r="N98" s="161">
        <v>0</v>
      </c>
      <c r="O98" s="161">
        <f>ROUND(E98*N98,5)</f>
        <v>0</v>
      </c>
      <c r="P98" s="161">
        <v>0</v>
      </c>
      <c r="Q98" s="161">
        <f>ROUND(E98*P98,5)</f>
        <v>0</v>
      </c>
      <c r="R98" s="161"/>
      <c r="S98" s="161"/>
      <c r="T98" s="162">
        <v>3.2000000000000001E-2</v>
      </c>
      <c r="U98" s="161">
        <f>ROUND(E98*T98,2)</f>
        <v>0.05</v>
      </c>
      <c r="V98" s="151"/>
      <c r="W98" s="151"/>
      <c r="X98" s="151"/>
      <c r="Y98" s="151"/>
      <c r="Z98" s="151"/>
      <c r="AA98" s="151"/>
      <c r="AB98" s="151"/>
      <c r="AC98" s="151"/>
      <c r="AD98" s="151"/>
      <c r="AE98" s="151" t="s">
        <v>112</v>
      </c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2"/>
      <c r="B99" s="158"/>
      <c r="C99" s="194" t="s">
        <v>235</v>
      </c>
      <c r="D99" s="163"/>
      <c r="E99" s="168"/>
      <c r="F99" s="171"/>
      <c r="G99" s="171"/>
      <c r="H99" s="171"/>
      <c r="I99" s="171"/>
      <c r="J99" s="171"/>
      <c r="K99" s="171"/>
      <c r="L99" s="171"/>
      <c r="M99" s="171"/>
      <c r="N99" s="161"/>
      <c r="O99" s="161"/>
      <c r="P99" s="161"/>
      <c r="Q99" s="161"/>
      <c r="R99" s="161"/>
      <c r="S99" s="161"/>
      <c r="T99" s="162"/>
      <c r="U99" s="161"/>
      <c r="V99" s="151"/>
      <c r="W99" s="151"/>
      <c r="X99" s="151"/>
      <c r="Y99" s="151"/>
      <c r="Z99" s="151"/>
      <c r="AA99" s="151"/>
      <c r="AB99" s="151"/>
      <c r="AC99" s="151"/>
      <c r="AD99" s="151"/>
      <c r="AE99" s="151" t="s">
        <v>117</v>
      </c>
      <c r="AF99" s="151">
        <v>0</v>
      </c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52"/>
      <c r="B100" s="158"/>
      <c r="C100" s="194" t="s">
        <v>236</v>
      </c>
      <c r="D100" s="163"/>
      <c r="E100" s="168">
        <v>1.5</v>
      </c>
      <c r="F100" s="171"/>
      <c r="G100" s="171"/>
      <c r="H100" s="171"/>
      <c r="I100" s="171"/>
      <c r="J100" s="171"/>
      <c r="K100" s="171"/>
      <c r="L100" s="171"/>
      <c r="M100" s="171"/>
      <c r="N100" s="161"/>
      <c r="O100" s="161"/>
      <c r="P100" s="161"/>
      <c r="Q100" s="161"/>
      <c r="R100" s="161"/>
      <c r="S100" s="161"/>
      <c r="T100" s="162"/>
      <c r="U100" s="16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 t="s">
        <v>117</v>
      </c>
      <c r="AF100" s="151">
        <v>0</v>
      </c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">
      <c r="A101" s="152">
        <v>37</v>
      </c>
      <c r="B101" s="158" t="s">
        <v>237</v>
      </c>
      <c r="C101" s="193" t="s">
        <v>238</v>
      </c>
      <c r="D101" s="160" t="s">
        <v>111</v>
      </c>
      <c r="E101" s="167">
        <v>1.5</v>
      </c>
      <c r="F101" s="170">
        <f>H101+J101</f>
        <v>0</v>
      </c>
      <c r="G101" s="171">
        <f>ROUND(E101*F101,2)</f>
        <v>0</v>
      </c>
      <c r="H101" s="171"/>
      <c r="I101" s="171">
        <f>ROUND(E101*H101,2)</f>
        <v>0</v>
      </c>
      <c r="J101" s="171"/>
      <c r="K101" s="171">
        <f>ROUND(E101*J101,2)</f>
        <v>0</v>
      </c>
      <c r="L101" s="171">
        <v>21</v>
      </c>
      <c r="M101" s="171">
        <f>G101*(1+L101/100)</f>
        <v>0</v>
      </c>
      <c r="N101" s="161">
        <v>0</v>
      </c>
      <c r="O101" s="161">
        <f>ROUND(E101*N101,5)</f>
        <v>0</v>
      </c>
      <c r="P101" s="161">
        <v>0</v>
      </c>
      <c r="Q101" s="161">
        <f>ROUND(E101*P101,5)</f>
        <v>0</v>
      </c>
      <c r="R101" s="161"/>
      <c r="S101" s="161"/>
      <c r="T101" s="162">
        <v>6.7000000000000004E-2</v>
      </c>
      <c r="U101" s="161">
        <f>ROUND(E101*T101,2)</f>
        <v>0.1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 t="s">
        <v>112</v>
      </c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52">
        <v>38</v>
      </c>
      <c r="B102" s="158" t="s">
        <v>239</v>
      </c>
      <c r="C102" s="193" t="s">
        <v>240</v>
      </c>
      <c r="D102" s="160" t="s">
        <v>111</v>
      </c>
      <c r="E102" s="167">
        <v>1.5</v>
      </c>
      <c r="F102" s="170">
        <f>H102+J102</f>
        <v>0</v>
      </c>
      <c r="G102" s="171">
        <f>ROUND(E102*F102,2)</f>
        <v>0</v>
      </c>
      <c r="H102" s="171"/>
      <c r="I102" s="171">
        <f>ROUND(E102*H102,2)</f>
        <v>0</v>
      </c>
      <c r="J102" s="171"/>
      <c r="K102" s="171">
        <f>ROUND(E102*J102,2)</f>
        <v>0</v>
      </c>
      <c r="L102" s="171">
        <v>21</v>
      </c>
      <c r="M102" s="171">
        <f>G102*(1+L102/100)</f>
        <v>0</v>
      </c>
      <c r="N102" s="161">
        <v>3.5999999999999999E-3</v>
      </c>
      <c r="O102" s="161">
        <f>ROUND(E102*N102,5)</f>
        <v>5.4000000000000003E-3</v>
      </c>
      <c r="P102" s="161">
        <v>0</v>
      </c>
      <c r="Q102" s="161">
        <f>ROUND(E102*P102,5)</f>
        <v>0</v>
      </c>
      <c r="R102" s="161"/>
      <c r="S102" s="161"/>
      <c r="T102" s="162">
        <v>4.5999999999999999E-2</v>
      </c>
      <c r="U102" s="161">
        <f>ROUND(E102*T102,2)</f>
        <v>7.0000000000000007E-2</v>
      </c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 t="s">
        <v>112</v>
      </c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x14ac:dyDescent="0.2">
      <c r="A103" s="153" t="s">
        <v>107</v>
      </c>
      <c r="B103" s="159" t="s">
        <v>68</v>
      </c>
      <c r="C103" s="195" t="s">
        <v>69</v>
      </c>
      <c r="D103" s="164"/>
      <c r="E103" s="169"/>
      <c r="F103" s="172"/>
      <c r="G103" s="172">
        <f>SUMIF(AE104:AE116,"&lt;&gt;NOR",G104:G116)</f>
        <v>0</v>
      </c>
      <c r="H103" s="172"/>
      <c r="I103" s="172">
        <f>SUM(I104:I116)</f>
        <v>0</v>
      </c>
      <c r="J103" s="172"/>
      <c r="K103" s="172">
        <f>SUM(K104:K116)</f>
        <v>0</v>
      </c>
      <c r="L103" s="172"/>
      <c r="M103" s="172">
        <f>SUM(M104:M116)</f>
        <v>0</v>
      </c>
      <c r="N103" s="165"/>
      <c r="O103" s="165">
        <f>SUM(O104:O116)</f>
        <v>5.3600000000000002E-3</v>
      </c>
      <c r="P103" s="165"/>
      <c r="Q103" s="165">
        <f>SUM(Q104:Q116)</f>
        <v>29.173580000000001</v>
      </c>
      <c r="R103" s="165"/>
      <c r="S103" s="165"/>
      <c r="T103" s="166"/>
      <c r="U103" s="165">
        <f>SUM(U104:U116)</f>
        <v>118.74000000000001</v>
      </c>
      <c r="AE103" t="s">
        <v>108</v>
      </c>
    </row>
    <row r="104" spans="1:60" outlineLevel="1" x14ac:dyDescent="0.2">
      <c r="A104" s="152">
        <v>39</v>
      </c>
      <c r="B104" s="158" t="s">
        <v>241</v>
      </c>
      <c r="C104" s="193" t="s">
        <v>242</v>
      </c>
      <c r="D104" s="160" t="s">
        <v>115</v>
      </c>
      <c r="E104" s="167">
        <v>0.4</v>
      </c>
      <c r="F104" s="170">
        <f>H104+J104</f>
        <v>0</v>
      </c>
      <c r="G104" s="171">
        <f>ROUND(E104*F104,2)</f>
        <v>0</v>
      </c>
      <c r="H104" s="171"/>
      <c r="I104" s="171">
        <f>ROUND(E104*H104,2)</f>
        <v>0</v>
      </c>
      <c r="J104" s="171"/>
      <c r="K104" s="171">
        <f>ROUND(E104*J104,2)</f>
        <v>0</v>
      </c>
      <c r="L104" s="171">
        <v>21</v>
      </c>
      <c r="M104" s="171">
        <f>G104*(1+L104/100)</f>
        <v>0</v>
      </c>
      <c r="N104" s="161">
        <v>0</v>
      </c>
      <c r="O104" s="161">
        <f>ROUND(E104*N104,5)</f>
        <v>0</v>
      </c>
      <c r="P104" s="161">
        <v>0.02</v>
      </c>
      <c r="Q104" s="161">
        <f>ROUND(E104*P104,5)</f>
        <v>8.0000000000000002E-3</v>
      </c>
      <c r="R104" s="161"/>
      <c r="S104" s="161"/>
      <c r="T104" s="162">
        <v>0.24</v>
      </c>
      <c r="U104" s="161">
        <f>ROUND(E104*T104,2)</f>
        <v>0.1</v>
      </c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 t="s">
        <v>112</v>
      </c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2"/>
      <c r="B105" s="158"/>
      <c r="C105" s="194" t="s">
        <v>243</v>
      </c>
      <c r="D105" s="163"/>
      <c r="E105" s="168"/>
      <c r="F105" s="171"/>
      <c r="G105" s="171"/>
      <c r="H105" s="171"/>
      <c r="I105" s="171"/>
      <c r="J105" s="171"/>
      <c r="K105" s="171"/>
      <c r="L105" s="171"/>
      <c r="M105" s="171"/>
      <c r="N105" s="161"/>
      <c r="O105" s="161"/>
      <c r="P105" s="161"/>
      <c r="Q105" s="161"/>
      <c r="R105" s="161"/>
      <c r="S105" s="161"/>
      <c r="T105" s="162"/>
      <c r="U105" s="16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 t="s">
        <v>117</v>
      </c>
      <c r="AF105" s="151">
        <v>0</v>
      </c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52"/>
      <c r="B106" s="158"/>
      <c r="C106" s="194" t="s">
        <v>244</v>
      </c>
      <c r="D106" s="163"/>
      <c r="E106" s="168">
        <v>0.4</v>
      </c>
      <c r="F106" s="171"/>
      <c r="G106" s="171"/>
      <c r="H106" s="171"/>
      <c r="I106" s="171"/>
      <c r="J106" s="171"/>
      <c r="K106" s="171"/>
      <c r="L106" s="171"/>
      <c r="M106" s="171"/>
      <c r="N106" s="161"/>
      <c r="O106" s="161"/>
      <c r="P106" s="161"/>
      <c r="Q106" s="161"/>
      <c r="R106" s="161"/>
      <c r="S106" s="161"/>
      <c r="T106" s="162"/>
      <c r="U106" s="16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 t="s">
        <v>117</v>
      </c>
      <c r="AF106" s="151">
        <v>0</v>
      </c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52">
        <v>40</v>
      </c>
      <c r="B107" s="158" t="s">
        <v>245</v>
      </c>
      <c r="C107" s="193" t="s">
        <v>246</v>
      </c>
      <c r="D107" s="160" t="s">
        <v>115</v>
      </c>
      <c r="E107" s="167">
        <v>52.42</v>
      </c>
      <c r="F107" s="170">
        <f>H107+J107</f>
        <v>0</v>
      </c>
      <c r="G107" s="171">
        <f>ROUND(E107*F107,2)</f>
        <v>0</v>
      </c>
      <c r="H107" s="171"/>
      <c r="I107" s="171">
        <f>ROUND(E107*H107,2)</f>
        <v>0</v>
      </c>
      <c r="J107" s="171"/>
      <c r="K107" s="171">
        <f>ROUND(E107*J107,2)</f>
        <v>0</v>
      </c>
      <c r="L107" s="171">
        <v>21</v>
      </c>
      <c r="M107" s="171">
        <f>G107*(1+L107/100)</f>
        <v>0</v>
      </c>
      <c r="N107" s="161">
        <v>0</v>
      </c>
      <c r="O107" s="161">
        <f>ROUND(E107*N107,5)</f>
        <v>0</v>
      </c>
      <c r="P107" s="161">
        <v>8.6999999999999994E-2</v>
      </c>
      <c r="Q107" s="161">
        <f>ROUND(E107*P107,5)</f>
        <v>4.5605399999999996</v>
      </c>
      <c r="R107" s="161"/>
      <c r="S107" s="161"/>
      <c r="T107" s="162">
        <v>0.25900000000000001</v>
      </c>
      <c r="U107" s="161">
        <f>ROUND(E107*T107,2)</f>
        <v>13.58</v>
      </c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 t="s">
        <v>112</v>
      </c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52">
        <v>41</v>
      </c>
      <c r="B108" s="158" t="s">
        <v>247</v>
      </c>
      <c r="C108" s="193" t="s">
        <v>248</v>
      </c>
      <c r="D108" s="160" t="s">
        <v>120</v>
      </c>
      <c r="E108" s="167">
        <v>6.8146000000000004</v>
      </c>
      <c r="F108" s="170">
        <f>H108+J108</f>
        <v>0</v>
      </c>
      <c r="G108" s="171">
        <f>ROUND(E108*F108,2)</f>
        <v>0</v>
      </c>
      <c r="H108" s="171"/>
      <c r="I108" s="171">
        <f>ROUND(E108*H108,2)</f>
        <v>0</v>
      </c>
      <c r="J108" s="171"/>
      <c r="K108" s="171">
        <f>ROUND(E108*J108,2)</f>
        <v>0</v>
      </c>
      <c r="L108" s="171">
        <v>21</v>
      </c>
      <c r="M108" s="171">
        <f>G108*(1+L108/100)</f>
        <v>0</v>
      </c>
      <c r="N108" s="161">
        <v>0</v>
      </c>
      <c r="O108" s="161">
        <f>ROUND(E108*N108,5)</f>
        <v>0</v>
      </c>
      <c r="P108" s="161">
        <v>2.2000000000000002</v>
      </c>
      <c r="Q108" s="161">
        <f>ROUND(E108*P108,5)</f>
        <v>14.99212</v>
      </c>
      <c r="R108" s="161"/>
      <c r="S108" s="161"/>
      <c r="T108" s="162">
        <v>5.867</v>
      </c>
      <c r="U108" s="161">
        <f>ROUND(E108*T108,2)</f>
        <v>39.979999999999997</v>
      </c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 t="s">
        <v>112</v>
      </c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2"/>
      <c r="B109" s="158"/>
      <c r="C109" s="194" t="s">
        <v>249</v>
      </c>
      <c r="D109" s="163"/>
      <c r="E109" s="168">
        <v>6.8146000000000004</v>
      </c>
      <c r="F109" s="171"/>
      <c r="G109" s="171"/>
      <c r="H109" s="171"/>
      <c r="I109" s="171"/>
      <c r="J109" s="171"/>
      <c r="K109" s="171"/>
      <c r="L109" s="171"/>
      <c r="M109" s="171"/>
      <c r="N109" s="161"/>
      <c r="O109" s="161"/>
      <c r="P109" s="161"/>
      <c r="Q109" s="161"/>
      <c r="R109" s="161"/>
      <c r="S109" s="161"/>
      <c r="T109" s="162"/>
      <c r="U109" s="16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 t="s">
        <v>117</v>
      </c>
      <c r="AF109" s="151">
        <v>0</v>
      </c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52">
        <v>42</v>
      </c>
      <c r="B110" s="158" t="s">
        <v>250</v>
      </c>
      <c r="C110" s="193" t="s">
        <v>251</v>
      </c>
      <c r="D110" s="160" t="s">
        <v>120</v>
      </c>
      <c r="E110" s="167">
        <v>6.8150000000000004</v>
      </c>
      <c r="F110" s="170">
        <f>H110+J110</f>
        <v>0</v>
      </c>
      <c r="G110" s="171">
        <f>ROUND(E110*F110,2)</f>
        <v>0</v>
      </c>
      <c r="H110" s="171"/>
      <c r="I110" s="171">
        <f>ROUND(E110*H110,2)</f>
        <v>0</v>
      </c>
      <c r="J110" s="171"/>
      <c r="K110" s="171">
        <f>ROUND(E110*J110,2)</f>
        <v>0</v>
      </c>
      <c r="L110" s="171">
        <v>21</v>
      </c>
      <c r="M110" s="171">
        <f>G110*(1+L110/100)</f>
        <v>0</v>
      </c>
      <c r="N110" s="161">
        <v>0</v>
      </c>
      <c r="O110" s="161">
        <f>ROUND(E110*N110,5)</f>
        <v>0</v>
      </c>
      <c r="P110" s="161">
        <v>0</v>
      </c>
      <c r="Q110" s="161">
        <f>ROUND(E110*P110,5)</f>
        <v>0</v>
      </c>
      <c r="R110" s="161"/>
      <c r="S110" s="161"/>
      <c r="T110" s="162">
        <v>4.0289999999999999</v>
      </c>
      <c r="U110" s="161">
        <f>ROUND(E110*T110,2)</f>
        <v>27.46</v>
      </c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 t="s">
        <v>112</v>
      </c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1" x14ac:dyDescent="0.2">
      <c r="A111" s="152">
        <v>43</v>
      </c>
      <c r="B111" s="158" t="s">
        <v>252</v>
      </c>
      <c r="C111" s="193" t="s">
        <v>253</v>
      </c>
      <c r="D111" s="160" t="s">
        <v>120</v>
      </c>
      <c r="E111" s="167">
        <v>3.6485999999999996</v>
      </c>
      <c r="F111" s="170">
        <f>H111+J111</f>
        <v>0</v>
      </c>
      <c r="G111" s="171">
        <f>ROUND(E111*F111,2)</f>
        <v>0</v>
      </c>
      <c r="H111" s="171"/>
      <c r="I111" s="171">
        <f>ROUND(E111*H111,2)</f>
        <v>0</v>
      </c>
      <c r="J111" s="171"/>
      <c r="K111" s="171">
        <f>ROUND(E111*J111,2)</f>
        <v>0</v>
      </c>
      <c r="L111" s="171">
        <v>21</v>
      </c>
      <c r="M111" s="171">
        <f>G111*(1+L111/100)</f>
        <v>0</v>
      </c>
      <c r="N111" s="161">
        <v>1.47E-3</v>
      </c>
      <c r="O111" s="161">
        <f>ROUND(E111*N111,5)</f>
        <v>5.3600000000000002E-3</v>
      </c>
      <c r="P111" s="161">
        <v>2.4</v>
      </c>
      <c r="Q111" s="161">
        <f>ROUND(E111*P111,5)</f>
        <v>8.7566400000000009</v>
      </c>
      <c r="R111" s="161"/>
      <c r="S111" s="161"/>
      <c r="T111" s="162">
        <v>8.5</v>
      </c>
      <c r="U111" s="161">
        <f>ROUND(E111*T111,2)</f>
        <v>31.01</v>
      </c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 t="s">
        <v>112</v>
      </c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1" x14ac:dyDescent="0.2">
      <c r="A112" s="152"/>
      <c r="B112" s="158"/>
      <c r="C112" s="194" t="s">
        <v>254</v>
      </c>
      <c r="D112" s="163"/>
      <c r="E112" s="168">
        <v>3.6486000000000001</v>
      </c>
      <c r="F112" s="171"/>
      <c r="G112" s="171"/>
      <c r="H112" s="171"/>
      <c r="I112" s="171"/>
      <c r="J112" s="171"/>
      <c r="K112" s="171"/>
      <c r="L112" s="171"/>
      <c r="M112" s="171"/>
      <c r="N112" s="161"/>
      <c r="O112" s="161"/>
      <c r="P112" s="161"/>
      <c r="Q112" s="161"/>
      <c r="R112" s="161"/>
      <c r="S112" s="161"/>
      <c r="T112" s="162"/>
      <c r="U112" s="16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 t="s">
        <v>117</v>
      </c>
      <c r="AF112" s="151">
        <v>0</v>
      </c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52">
        <v>44</v>
      </c>
      <c r="B113" s="158" t="s">
        <v>255</v>
      </c>
      <c r="C113" s="193" t="s">
        <v>256</v>
      </c>
      <c r="D113" s="160" t="s">
        <v>111</v>
      </c>
      <c r="E113" s="167">
        <v>4.29</v>
      </c>
      <c r="F113" s="170">
        <f>H113+J113</f>
        <v>0</v>
      </c>
      <c r="G113" s="171">
        <f>ROUND(E113*F113,2)</f>
        <v>0</v>
      </c>
      <c r="H113" s="171"/>
      <c r="I113" s="171">
        <f>ROUND(E113*H113,2)</f>
        <v>0</v>
      </c>
      <c r="J113" s="171"/>
      <c r="K113" s="171">
        <f>ROUND(E113*J113,2)</f>
        <v>0</v>
      </c>
      <c r="L113" s="171">
        <v>21</v>
      </c>
      <c r="M113" s="171">
        <f>G113*(1+L113/100)</f>
        <v>0</v>
      </c>
      <c r="N113" s="161">
        <v>0</v>
      </c>
      <c r="O113" s="161">
        <f>ROUND(E113*N113,5)</f>
        <v>0</v>
      </c>
      <c r="P113" s="161">
        <v>7.0000000000000007E-2</v>
      </c>
      <c r="Q113" s="161">
        <f>ROUND(E113*P113,5)</f>
        <v>0.30030000000000001</v>
      </c>
      <c r="R113" s="161"/>
      <c r="S113" s="161"/>
      <c r="T113" s="162">
        <v>0.64</v>
      </c>
      <c r="U113" s="161">
        <f>ROUND(E113*T113,2)</f>
        <v>2.75</v>
      </c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 t="s">
        <v>112</v>
      </c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1" x14ac:dyDescent="0.2">
      <c r="A114" s="152"/>
      <c r="B114" s="158"/>
      <c r="C114" s="194" t="s">
        <v>257</v>
      </c>
      <c r="D114" s="163"/>
      <c r="E114" s="168">
        <v>4.29</v>
      </c>
      <c r="F114" s="171"/>
      <c r="G114" s="171"/>
      <c r="H114" s="171"/>
      <c r="I114" s="171"/>
      <c r="J114" s="171"/>
      <c r="K114" s="171"/>
      <c r="L114" s="171"/>
      <c r="M114" s="171"/>
      <c r="N114" s="161"/>
      <c r="O114" s="161"/>
      <c r="P114" s="161"/>
      <c r="Q114" s="161"/>
      <c r="R114" s="161"/>
      <c r="S114" s="161"/>
      <c r="T114" s="162"/>
      <c r="U114" s="16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 t="s">
        <v>117</v>
      </c>
      <c r="AF114" s="151">
        <v>0</v>
      </c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152">
        <v>45</v>
      </c>
      <c r="B115" s="158" t="s">
        <v>258</v>
      </c>
      <c r="C115" s="193" t="s">
        <v>259</v>
      </c>
      <c r="D115" s="160" t="s">
        <v>115</v>
      </c>
      <c r="E115" s="167">
        <v>1.2869999999999999</v>
      </c>
      <c r="F115" s="170">
        <f>H115+J115</f>
        <v>0</v>
      </c>
      <c r="G115" s="171">
        <f>ROUND(E115*F115,2)</f>
        <v>0</v>
      </c>
      <c r="H115" s="171"/>
      <c r="I115" s="171">
        <f>ROUND(E115*H115,2)</f>
        <v>0</v>
      </c>
      <c r="J115" s="171"/>
      <c r="K115" s="171">
        <f>ROUND(E115*J115,2)</f>
        <v>0</v>
      </c>
      <c r="L115" s="171">
        <v>21</v>
      </c>
      <c r="M115" s="171">
        <f>G115*(1+L115/100)</f>
        <v>0</v>
      </c>
      <c r="N115" s="161">
        <v>0</v>
      </c>
      <c r="O115" s="161">
        <f>ROUND(E115*N115,5)</f>
        <v>0</v>
      </c>
      <c r="P115" s="161">
        <v>0.432</v>
      </c>
      <c r="Q115" s="161">
        <f>ROUND(E115*P115,5)</f>
        <v>0.55598000000000003</v>
      </c>
      <c r="R115" s="161"/>
      <c r="S115" s="161"/>
      <c r="T115" s="162">
        <v>3</v>
      </c>
      <c r="U115" s="161">
        <f>ROUND(E115*T115,2)</f>
        <v>3.86</v>
      </c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 t="s">
        <v>112</v>
      </c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outlineLevel="1" x14ac:dyDescent="0.2">
      <c r="A116" s="152"/>
      <c r="B116" s="158"/>
      <c r="C116" s="194" t="s">
        <v>260</v>
      </c>
      <c r="D116" s="163"/>
      <c r="E116" s="168">
        <v>1.2869999999999999</v>
      </c>
      <c r="F116" s="171"/>
      <c r="G116" s="171"/>
      <c r="H116" s="171"/>
      <c r="I116" s="171"/>
      <c r="J116" s="171"/>
      <c r="K116" s="171"/>
      <c r="L116" s="171"/>
      <c r="M116" s="171"/>
      <c r="N116" s="161"/>
      <c r="O116" s="161"/>
      <c r="P116" s="161"/>
      <c r="Q116" s="161"/>
      <c r="R116" s="161"/>
      <c r="S116" s="161"/>
      <c r="T116" s="162"/>
      <c r="U116" s="16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 t="s">
        <v>117</v>
      </c>
      <c r="AF116" s="151">
        <v>0</v>
      </c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x14ac:dyDescent="0.2">
      <c r="A117" s="153" t="s">
        <v>107</v>
      </c>
      <c r="B117" s="159" t="s">
        <v>70</v>
      </c>
      <c r="C117" s="195" t="s">
        <v>71</v>
      </c>
      <c r="D117" s="164"/>
      <c r="E117" s="169"/>
      <c r="F117" s="172"/>
      <c r="G117" s="172">
        <f>SUMIF(AE118:AE119,"&lt;&gt;NOR",G118:G119)</f>
        <v>0</v>
      </c>
      <c r="H117" s="172"/>
      <c r="I117" s="172">
        <f>SUM(I118:I119)</f>
        <v>0</v>
      </c>
      <c r="J117" s="172"/>
      <c r="K117" s="172">
        <f>SUM(K118:K119)</f>
        <v>0</v>
      </c>
      <c r="L117" s="172"/>
      <c r="M117" s="172">
        <f>SUM(M118:M119)</f>
        <v>0</v>
      </c>
      <c r="N117" s="165"/>
      <c r="O117" s="165">
        <f>SUM(O118:O119)</f>
        <v>0</v>
      </c>
      <c r="P117" s="165"/>
      <c r="Q117" s="165">
        <f>SUM(Q118:Q119)</f>
        <v>0.80289999999999995</v>
      </c>
      <c r="R117" s="165"/>
      <c r="S117" s="165"/>
      <c r="T117" s="166"/>
      <c r="U117" s="165">
        <f>SUM(U118:U119)</f>
        <v>11.94</v>
      </c>
      <c r="AE117" t="s">
        <v>108</v>
      </c>
    </row>
    <row r="118" spans="1:60" outlineLevel="1" x14ac:dyDescent="0.2">
      <c r="A118" s="152">
        <v>46</v>
      </c>
      <c r="B118" s="158" t="s">
        <v>261</v>
      </c>
      <c r="C118" s="193" t="s">
        <v>262</v>
      </c>
      <c r="D118" s="160" t="s">
        <v>111</v>
      </c>
      <c r="E118" s="167">
        <v>21.7</v>
      </c>
      <c r="F118" s="170">
        <f>H118+J118</f>
        <v>0</v>
      </c>
      <c r="G118" s="171">
        <f>ROUND(E118*F118,2)</f>
        <v>0</v>
      </c>
      <c r="H118" s="171"/>
      <c r="I118" s="171">
        <f>ROUND(E118*H118,2)</f>
        <v>0</v>
      </c>
      <c r="J118" s="171"/>
      <c r="K118" s="171">
        <f>ROUND(E118*J118,2)</f>
        <v>0</v>
      </c>
      <c r="L118" s="171">
        <v>21</v>
      </c>
      <c r="M118" s="171">
        <f>G118*(1+L118/100)</f>
        <v>0</v>
      </c>
      <c r="N118" s="161">
        <v>0</v>
      </c>
      <c r="O118" s="161">
        <f>ROUND(E118*N118,5)</f>
        <v>0</v>
      </c>
      <c r="P118" s="161">
        <v>3.6999999999999998E-2</v>
      </c>
      <c r="Q118" s="161">
        <f>ROUND(E118*P118,5)</f>
        <v>0.80289999999999995</v>
      </c>
      <c r="R118" s="161"/>
      <c r="S118" s="161"/>
      <c r="T118" s="162">
        <v>0.55000000000000004</v>
      </c>
      <c r="U118" s="161">
        <f>ROUND(E118*T118,2)</f>
        <v>11.94</v>
      </c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 t="s">
        <v>112</v>
      </c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1" x14ac:dyDescent="0.2">
      <c r="A119" s="152"/>
      <c r="B119" s="158"/>
      <c r="C119" s="194" t="s">
        <v>263</v>
      </c>
      <c r="D119" s="163"/>
      <c r="E119" s="168">
        <v>21.7</v>
      </c>
      <c r="F119" s="171"/>
      <c r="G119" s="171"/>
      <c r="H119" s="171"/>
      <c r="I119" s="171"/>
      <c r="J119" s="171"/>
      <c r="K119" s="171"/>
      <c r="L119" s="171"/>
      <c r="M119" s="171"/>
      <c r="N119" s="161"/>
      <c r="O119" s="161"/>
      <c r="P119" s="161"/>
      <c r="Q119" s="161"/>
      <c r="R119" s="161"/>
      <c r="S119" s="161"/>
      <c r="T119" s="162"/>
      <c r="U119" s="16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 t="s">
        <v>117</v>
      </c>
      <c r="AF119" s="151">
        <v>0</v>
      </c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x14ac:dyDescent="0.2">
      <c r="A120" s="153" t="s">
        <v>107</v>
      </c>
      <c r="B120" s="159" t="s">
        <v>72</v>
      </c>
      <c r="C120" s="195" t="s">
        <v>73</v>
      </c>
      <c r="D120" s="164"/>
      <c r="E120" s="169"/>
      <c r="F120" s="172"/>
      <c r="G120" s="172">
        <f>SUMIF(AE121:AE124,"&lt;&gt;NOR",G121:G124)</f>
        <v>0</v>
      </c>
      <c r="H120" s="172"/>
      <c r="I120" s="172">
        <f>SUM(I121:I124)</f>
        <v>0</v>
      </c>
      <c r="J120" s="172"/>
      <c r="K120" s="172">
        <f>SUM(K121:K124)</f>
        <v>0</v>
      </c>
      <c r="L120" s="172"/>
      <c r="M120" s="172">
        <f>SUM(M121:M124)</f>
        <v>0</v>
      </c>
      <c r="N120" s="165"/>
      <c r="O120" s="165">
        <f>SUM(O121:O124)</f>
        <v>0</v>
      </c>
      <c r="P120" s="165"/>
      <c r="Q120" s="165">
        <f>SUM(Q121:Q124)</f>
        <v>0</v>
      </c>
      <c r="R120" s="165"/>
      <c r="S120" s="165"/>
      <c r="T120" s="166"/>
      <c r="U120" s="165">
        <f>SUM(U121:U124)</f>
        <v>6.26</v>
      </c>
      <c r="AE120" t="s">
        <v>108</v>
      </c>
    </row>
    <row r="121" spans="1:60" outlineLevel="1" x14ac:dyDescent="0.2">
      <c r="A121" s="152">
        <v>47</v>
      </c>
      <c r="B121" s="158" t="s">
        <v>264</v>
      </c>
      <c r="C121" s="193" t="s">
        <v>265</v>
      </c>
      <c r="D121" s="160" t="s">
        <v>155</v>
      </c>
      <c r="E121" s="167">
        <v>3.03</v>
      </c>
      <c r="F121" s="170">
        <f>H121+J121</f>
        <v>0</v>
      </c>
      <c r="G121" s="171">
        <f>ROUND(E121*F121,2)</f>
        <v>0</v>
      </c>
      <c r="H121" s="171"/>
      <c r="I121" s="171">
        <f>ROUND(E121*H121,2)</f>
        <v>0</v>
      </c>
      <c r="J121" s="171"/>
      <c r="K121" s="171">
        <f>ROUND(E121*J121,2)</f>
        <v>0</v>
      </c>
      <c r="L121" s="171">
        <v>21</v>
      </c>
      <c r="M121" s="171">
        <f>G121*(1+L121/100)</f>
        <v>0</v>
      </c>
      <c r="N121" s="161">
        <v>0</v>
      </c>
      <c r="O121" s="161">
        <f>ROUND(E121*N121,5)</f>
        <v>0</v>
      </c>
      <c r="P121" s="161">
        <v>0</v>
      </c>
      <c r="Q121" s="161">
        <f>ROUND(E121*P121,5)</f>
        <v>0</v>
      </c>
      <c r="R121" s="161"/>
      <c r="S121" s="161"/>
      <c r="T121" s="162">
        <v>0.9385</v>
      </c>
      <c r="U121" s="161">
        <f>ROUND(E121*T121,2)</f>
        <v>2.84</v>
      </c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 t="s">
        <v>112</v>
      </c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52"/>
      <c r="B122" s="158"/>
      <c r="C122" s="194" t="s">
        <v>266</v>
      </c>
      <c r="D122" s="163"/>
      <c r="E122" s="168">
        <v>3.03</v>
      </c>
      <c r="F122" s="171"/>
      <c r="G122" s="171"/>
      <c r="H122" s="171"/>
      <c r="I122" s="171"/>
      <c r="J122" s="171"/>
      <c r="K122" s="171"/>
      <c r="L122" s="171"/>
      <c r="M122" s="171"/>
      <c r="N122" s="161"/>
      <c r="O122" s="161"/>
      <c r="P122" s="161"/>
      <c r="Q122" s="161"/>
      <c r="R122" s="161"/>
      <c r="S122" s="161"/>
      <c r="T122" s="162"/>
      <c r="U122" s="16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 t="s">
        <v>117</v>
      </c>
      <c r="AF122" s="151">
        <v>0</v>
      </c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52">
        <v>48</v>
      </c>
      <c r="B123" s="158" t="s">
        <v>267</v>
      </c>
      <c r="C123" s="193" t="s">
        <v>268</v>
      </c>
      <c r="D123" s="160" t="s">
        <v>155</v>
      </c>
      <c r="E123" s="167">
        <v>8.7629999999999999</v>
      </c>
      <c r="F123" s="170">
        <f>H123+J123</f>
        <v>0</v>
      </c>
      <c r="G123" s="171">
        <f>ROUND(E123*F123,2)</f>
        <v>0</v>
      </c>
      <c r="H123" s="171"/>
      <c r="I123" s="171">
        <f>ROUND(E123*H123,2)</f>
        <v>0</v>
      </c>
      <c r="J123" s="171"/>
      <c r="K123" s="171">
        <f>ROUND(E123*J123,2)</f>
        <v>0</v>
      </c>
      <c r="L123" s="171">
        <v>21</v>
      </c>
      <c r="M123" s="171">
        <f>G123*(1+L123/100)</f>
        <v>0</v>
      </c>
      <c r="N123" s="161">
        <v>0</v>
      </c>
      <c r="O123" s="161">
        <f>ROUND(E123*N123,5)</f>
        <v>0</v>
      </c>
      <c r="P123" s="161">
        <v>0</v>
      </c>
      <c r="Q123" s="161">
        <f>ROUND(E123*P123,5)</f>
        <v>0</v>
      </c>
      <c r="R123" s="161"/>
      <c r="S123" s="161"/>
      <c r="T123" s="162">
        <v>0.39</v>
      </c>
      <c r="U123" s="161">
        <f>ROUND(E123*T123,2)</f>
        <v>3.42</v>
      </c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 t="s">
        <v>112</v>
      </c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1" x14ac:dyDescent="0.2">
      <c r="A124" s="152"/>
      <c r="B124" s="158"/>
      <c r="C124" s="194" t="s">
        <v>269</v>
      </c>
      <c r="D124" s="163"/>
      <c r="E124" s="168">
        <v>8.7629999999999999</v>
      </c>
      <c r="F124" s="171"/>
      <c r="G124" s="171"/>
      <c r="H124" s="171"/>
      <c r="I124" s="171"/>
      <c r="J124" s="171"/>
      <c r="K124" s="171"/>
      <c r="L124" s="171"/>
      <c r="M124" s="171"/>
      <c r="N124" s="161"/>
      <c r="O124" s="161"/>
      <c r="P124" s="161"/>
      <c r="Q124" s="161"/>
      <c r="R124" s="161"/>
      <c r="S124" s="161"/>
      <c r="T124" s="162"/>
      <c r="U124" s="16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 t="s">
        <v>117</v>
      </c>
      <c r="AF124" s="151">
        <v>0</v>
      </c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x14ac:dyDescent="0.2">
      <c r="A125" s="153" t="s">
        <v>107</v>
      </c>
      <c r="B125" s="159" t="s">
        <v>74</v>
      </c>
      <c r="C125" s="195" t="s">
        <v>75</v>
      </c>
      <c r="D125" s="164"/>
      <c r="E125" s="169"/>
      <c r="F125" s="172"/>
      <c r="G125" s="172">
        <f>SUMIF(AE126:AE132,"&lt;&gt;NOR",G126:G132)</f>
        <v>0</v>
      </c>
      <c r="H125" s="172"/>
      <c r="I125" s="172">
        <f>SUM(I126:I132)</f>
        <v>0</v>
      </c>
      <c r="J125" s="172"/>
      <c r="K125" s="172">
        <f>SUM(K126:K132)</f>
        <v>0</v>
      </c>
      <c r="L125" s="172"/>
      <c r="M125" s="172">
        <f>SUM(M126:M132)</f>
        <v>0</v>
      </c>
      <c r="N125" s="165"/>
      <c r="O125" s="165">
        <f>SUM(O126:O132)</f>
        <v>4.0600000000000002E-3</v>
      </c>
      <c r="P125" s="165"/>
      <c r="Q125" s="165">
        <f>SUM(Q126:Q132)</f>
        <v>0</v>
      </c>
      <c r="R125" s="165"/>
      <c r="S125" s="165"/>
      <c r="T125" s="166"/>
      <c r="U125" s="165">
        <f>SUM(U126:U132)</f>
        <v>0.77</v>
      </c>
      <c r="AE125" t="s">
        <v>108</v>
      </c>
    </row>
    <row r="126" spans="1:60" ht="22.5" outlineLevel="1" x14ac:dyDescent="0.2">
      <c r="A126" s="152">
        <v>49</v>
      </c>
      <c r="B126" s="158" t="s">
        <v>270</v>
      </c>
      <c r="C126" s="193" t="s">
        <v>271</v>
      </c>
      <c r="D126" s="160" t="s">
        <v>115</v>
      </c>
      <c r="E126" s="167">
        <v>0.7</v>
      </c>
      <c r="F126" s="170">
        <f>H126+J126</f>
        <v>0</v>
      </c>
      <c r="G126" s="171">
        <f>ROUND(E126*F126,2)</f>
        <v>0</v>
      </c>
      <c r="H126" s="171"/>
      <c r="I126" s="171">
        <f>ROUND(E126*H126,2)</f>
        <v>0</v>
      </c>
      <c r="J126" s="171"/>
      <c r="K126" s="171">
        <f>ROUND(E126*J126,2)</f>
        <v>0</v>
      </c>
      <c r="L126" s="171">
        <v>21</v>
      </c>
      <c r="M126" s="171">
        <f>G126*(1+L126/100)</f>
        <v>0</v>
      </c>
      <c r="N126" s="161">
        <v>5.7999999999999996E-3</v>
      </c>
      <c r="O126" s="161">
        <f>ROUND(E126*N126,5)</f>
        <v>4.0600000000000002E-3</v>
      </c>
      <c r="P126" s="161">
        <v>0</v>
      </c>
      <c r="Q126" s="161">
        <f>ROUND(E126*P126,5)</f>
        <v>0</v>
      </c>
      <c r="R126" s="161"/>
      <c r="S126" s="161"/>
      <c r="T126" s="162">
        <v>0.26668999999999998</v>
      </c>
      <c r="U126" s="161">
        <f>ROUND(E126*T126,2)</f>
        <v>0.19</v>
      </c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 t="s">
        <v>137</v>
      </c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52"/>
      <c r="B127" s="158"/>
      <c r="C127" s="194" t="s">
        <v>272</v>
      </c>
      <c r="D127" s="163"/>
      <c r="E127" s="168"/>
      <c r="F127" s="171"/>
      <c r="G127" s="171"/>
      <c r="H127" s="171"/>
      <c r="I127" s="171"/>
      <c r="J127" s="171"/>
      <c r="K127" s="171"/>
      <c r="L127" s="171"/>
      <c r="M127" s="171"/>
      <c r="N127" s="161"/>
      <c r="O127" s="161"/>
      <c r="P127" s="161"/>
      <c r="Q127" s="161"/>
      <c r="R127" s="161"/>
      <c r="S127" s="161"/>
      <c r="T127" s="162"/>
      <c r="U127" s="16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 t="s">
        <v>117</v>
      </c>
      <c r="AF127" s="151">
        <v>0</v>
      </c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1" x14ac:dyDescent="0.2">
      <c r="A128" s="152"/>
      <c r="B128" s="158"/>
      <c r="C128" s="194" t="s">
        <v>273</v>
      </c>
      <c r="D128" s="163"/>
      <c r="E128" s="168">
        <v>0.7</v>
      </c>
      <c r="F128" s="171"/>
      <c r="G128" s="171"/>
      <c r="H128" s="171"/>
      <c r="I128" s="171"/>
      <c r="J128" s="171"/>
      <c r="K128" s="171"/>
      <c r="L128" s="171"/>
      <c r="M128" s="171"/>
      <c r="N128" s="161"/>
      <c r="O128" s="161"/>
      <c r="P128" s="161"/>
      <c r="Q128" s="161"/>
      <c r="R128" s="161"/>
      <c r="S128" s="161"/>
      <c r="T128" s="162"/>
      <c r="U128" s="16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 t="s">
        <v>117</v>
      </c>
      <c r="AF128" s="151">
        <v>0</v>
      </c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ht="22.5" outlineLevel="1" x14ac:dyDescent="0.2">
      <c r="A129" s="152">
        <v>50</v>
      </c>
      <c r="B129" s="158" t="s">
        <v>274</v>
      </c>
      <c r="C129" s="193" t="s">
        <v>275</v>
      </c>
      <c r="D129" s="160" t="s">
        <v>111</v>
      </c>
      <c r="E129" s="167">
        <v>3.8</v>
      </c>
      <c r="F129" s="170">
        <f>H129+J129</f>
        <v>0</v>
      </c>
      <c r="G129" s="171">
        <f>ROUND(E129*F129,2)</f>
        <v>0</v>
      </c>
      <c r="H129" s="171"/>
      <c r="I129" s="171">
        <f>ROUND(E129*H129,2)</f>
        <v>0</v>
      </c>
      <c r="J129" s="171"/>
      <c r="K129" s="171">
        <f>ROUND(E129*J129,2)</f>
        <v>0</v>
      </c>
      <c r="L129" s="171">
        <v>21</v>
      </c>
      <c r="M129" s="171">
        <f>G129*(1+L129/100)</f>
        <v>0</v>
      </c>
      <c r="N129" s="161">
        <v>0</v>
      </c>
      <c r="O129" s="161">
        <f>ROUND(E129*N129,5)</f>
        <v>0</v>
      </c>
      <c r="P129" s="161">
        <v>0</v>
      </c>
      <c r="Q129" s="161">
        <f>ROUND(E129*P129,5)</f>
        <v>0</v>
      </c>
      <c r="R129" s="161"/>
      <c r="S129" s="161"/>
      <c r="T129" s="162">
        <v>0.15</v>
      </c>
      <c r="U129" s="161">
        <f>ROUND(E129*T129,2)</f>
        <v>0.56999999999999995</v>
      </c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 t="s">
        <v>112</v>
      </c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outlineLevel="1" x14ac:dyDescent="0.2">
      <c r="A130" s="152"/>
      <c r="B130" s="158"/>
      <c r="C130" s="194" t="s">
        <v>276</v>
      </c>
      <c r="D130" s="163"/>
      <c r="E130" s="168"/>
      <c r="F130" s="171"/>
      <c r="G130" s="171"/>
      <c r="H130" s="171"/>
      <c r="I130" s="171"/>
      <c r="J130" s="171"/>
      <c r="K130" s="171"/>
      <c r="L130" s="171"/>
      <c r="M130" s="171"/>
      <c r="N130" s="161"/>
      <c r="O130" s="161"/>
      <c r="P130" s="161"/>
      <c r="Q130" s="161"/>
      <c r="R130" s="161"/>
      <c r="S130" s="161"/>
      <c r="T130" s="162"/>
      <c r="U130" s="16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 t="s">
        <v>117</v>
      </c>
      <c r="AF130" s="151">
        <v>0</v>
      </c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1" x14ac:dyDescent="0.2">
      <c r="A131" s="152"/>
      <c r="B131" s="158"/>
      <c r="C131" s="194" t="s">
        <v>277</v>
      </c>
      <c r="D131" s="163"/>
      <c r="E131" s="168">
        <v>3.8</v>
      </c>
      <c r="F131" s="171"/>
      <c r="G131" s="171"/>
      <c r="H131" s="171"/>
      <c r="I131" s="171"/>
      <c r="J131" s="171"/>
      <c r="K131" s="171"/>
      <c r="L131" s="171"/>
      <c r="M131" s="171"/>
      <c r="N131" s="161"/>
      <c r="O131" s="161"/>
      <c r="P131" s="161"/>
      <c r="Q131" s="161"/>
      <c r="R131" s="161"/>
      <c r="S131" s="161"/>
      <c r="T131" s="162"/>
      <c r="U131" s="16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 t="s">
        <v>117</v>
      </c>
      <c r="AF131" s="151">
        <v>0</v>
      </c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outlineLevel="1" x14ac:dyDescent="0.2">
      <c r="A132" s="152">
        <v>51</v>
      </c>
      <c r="B132" s="158" t="s">
        <v>278</v>
      </c>
      <c r="C132" s="193" t="s">
        <v>279</v>
      </c>
      <c r="D132" s="160" t="s">
        <v>155</v>
      </c>
      <c r="E132" s="167">
        <v>4.0000000000000001E-3</v>
      </c>
      <c r="F132" s="170">
        <f>H132+J132</f>
        <v>0</v>
      </c>
      <c r="G132" s="171">
        <f>ROUND(E132*F132,2)</f>
        <v>0</v>
      </c>
      <c r="H132" s="171"/>
      <c r="I132" s="171">
        <f>ROUND(E132*H132,2)</f>
        <v>0</v>
      </c>
      <c r="J132" s="171"/>
      <c r="K132" s="171">
        <f>ROUND(E132*J132,2)</f>
        <v>0</v>
      </c>
      <c r="L132" s="171">
        <v>21</v>
      </c>
      <c r="M132" s="171">
        <f>G132*(1+L132/100)</f>
        <v>0</v>
      </c>
      <c r="N132" s="161">
        <v>0</v>
      </c>
      <c r="O132" s="161">
        <f>ROUND(E132*N132,5)</f>
        <v>0</v>
      </c>
      <c r="P132" s="161">
        <v>0</v>
      </c>
      <c r="Q132" s="161">
        <f>ROUND(E132*P132,5)</f>
        <v>0</v>
      </c>
      <c r="R132" s="161"/>
      <c r="S132" s="161"/>
      <c r="T132" s="162">
        <v>1.5669999999999999</v>
      </c>
      <c r="U132" s="161">
        <f>ROUND(E132*T132,2)</f>
        <v>0.01</v>
      </c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 t="s">
        <v>112</v>
      </c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x14ac:dyDescent="0.2">
      <c r="A133" s="153" t="s">
        <v>107</v>
      </c>
      <c r="B133" s="159" t="s">
        <v>76</v>
      </c>
      <c r="C133" s="195" t="s">
        <v>77</v>
      </c>
      <c r="D133" s="164"/>
      <c r="E133" s="169"/>
      <c r="F133" s="172"/>
      <c r="G133" s="172">
        <f>SUMIF(AE134:AE141,"&lt;&gt;NOR",G134:G141)</f>
        <v>0</v>
      </c>
      <c r="H133" s="172"/>
      <c r="I133" s="172">
        <f>SUM(I134:I141)</f>
        <v>0</v>
      </c>
      <c r="J133" s="172"/>
      <c r="K133" s="172">
        <f>SUM(K134:K141)</f>
        <v>0</v>
      </c>
      <c r="L133" s="172"/>
      <c r="M133" s="172">
        <f>SUM(M134:M141)</f>
        <v>0</v>
      </c>
      <c r="N133" s="165"/>
      <c r="O133" s="165">
        <f>SUM(O134:O141)</f>
        <v>0.13736999999999999</v>
      </c>
      <c r="P133" s="165"/>
      <c r="Q133" s="165">
        <f>SUM(Q134:Q141)</f>
        <v>0</v>
      </c>
      <c r="R133" s="165"/>
      <c r="S133" s="165"/>
      <c r="T133" s="166"/>
      <c r="U133" s="165">
        <f>SUM(U134:U141)</f>
        <v>5.12</v>
      </c>
      <c r="AE133" t="s">
        <v>108</v>
      </c>
    </row>
    <row r="134" spans="1:60" outlineLevel="1" x14ac:dyDescent="0.2">
      <c r="A134" s="152">
        <v>52</v>
      </c>
      <c r="B134" s="158" t="s">
        <v>280</v>
      </c>
      <c r="C134" s="193" t="s">
        <v>281</v>
      </c>
      <c r="D134" s="160" t="s">
        <v>115</v>
      </c>
      <c r="E134" s="167">
        <v>3.5540000000000003</v>
      </c>
      <c r="F134" s="170">
        <f>H134+J134</f>
        <v>0</v>
      </c>
      <c r="G134" s="171">
        <f>ROUND(E134*F134,2)</f>
        <v>0</v>
      </c>
      <c r="H134" s="171"/>
      <c r="I134" s="171">
        <f>ROUND(E134*H134,2)</f>
        <v>0</v>
      </c>
      <c r="J134" s="171"/>
      <c r="K134" s="171">
        <f>ROUND(E134*J134,2)</f>
        <v>0</v>
      </c>
      <c r="L134" s="171">
        <v>21</v>
      </c>
      <c r="M134" s="171">
        <f>G134*(1+L134/100)</f>
        <v>0</v>
      </c>
      <c r="N134" s="161">
        <v>6.1500000000000001E-3</v>
      </c>
      <c r="O134" s="161">
        <f>ROUND(E134*N134,5)</f>
        <v>2.1860000000000001E-2</v>
      </c>
      <c r="P134" s="161">
        <v>0</v>
      </c>
      <c r="Q134" s="161">
        <f>ROUND(E134*P134,5)</f>
        <v>0</v>
      </c>
      <c r="R134" s="161"/>
      <c r="S134" s="161"/>
      <c r="T134" s="162">
        <v>1.2483500000000001</v>
      </c>
      <c r="U134" s="161">
        <f>ROUND(E134*T134,2)</f>
        <v>4.4400000000000004</v>
      </c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 t="s">
        <v>112</v>
      </c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</row>
    <row r="135" spans="1:60" outlineLevel="1" x14ac:dyDescent="0.2">
      <c r="A135" s="152"/>
      <c r="B135" s="158"/>
      <c r="C135" s="194" t="s">
        <v>282</v>
      </c>
      <c r="D135" s="163"/>
      <c r="E135" s="168"/>
      <c r="F135" s="171"/>
      <c r="G135" s="171"/>
      <c r="H135" s="171"/>
      <c r="I135" s="171"/>
      <c r="J135" s="171"/>
      <c r="K135" s="171"/>
      <c r="L135" s="171"/>
      <c r="M135" s="171"/>
      <c r="N135" s="161"/>
      <c r="O135" s="161"/>
      <c r="P135" s="161"/>
      <c r="Q135" s="161"/>
      <c r="R135" s="161"/>
      <c r="S135" s="161"/>
      <c r="T135" s="162"/>
      <c r="U135" s="16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 t="s">
        <v>117</v>
      </c>
      <c r="AF135" s="151">
        <v>0</v>
      </c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1" x14ac:dyDescent="0.2">
      <c r="A136" s="152"/>
      <c r="B136" s="158"/>
      <c r="C136" s="194" t="s">
        <v>283</v>
      </c>
      <c r="D136" s="163"/>
      <c r="E136" s="168">
        <v>4.319</v>
      </c>
      <c r="F136" s="171"/>
      <c r="G136" s="171"/>
      <c r="H136" s="171"/>
      <c r="I136" s="171"/>
      <c r="J136" s="171"/>
      <c r="K136" s="171"/>
      <c r="L136" s="171"/>
      <c r="M136" s="171"/>
      <c r="N136" s="161"/>
      <c r="O136" s="161"/>
      <c r="P136" s="161"/>
      <c r="Q136" s="161"/>
      <c r="R136" s="161"/>
      <c r="S136" s="161"/>
      <c r="T136" s="162"/>
      <c r="U136" s="16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 t="s">
        <v>117</v>
      </c>
      <c r="AF136" s="151">
        <v>0</v>
      </c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52"/>
      <c r="B137" s="158"/>
      <c r="C137" s="194" t="s">
        <v>284</v>
      </c>
      <c r="D137" s="163"/>
      <c r="E137" s="168">
        <v>-0.76500000000000001</v>
      </c>
      <c r="F137" s="171"/>
      <c r="G137" s="171"/>
      <c r="H137" s="171"/>
      <c r="I137" s="171"/>
      <c r="J137" s="171"/>
      <c r="K137" s="171"/>
      <c r="L137" s="171"/>
      <c r="M137" s="171"/>
      <c r="N137" s="161"/>
      <c r="O137" s="161"/>
      <c r="P137" s="161"/>
      <c r="Q137" s="161"/>
      <c r="R137" s="161"/>
      <c r="S137" s="161"/>
      <c r="T137" s="162"/>
      <c r="U137" s="16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 t="s">
        <v>117</v>
      </c>
      <c r="AF137" s="151">
        <v>0</v>
      </c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outlineLevel="1" x14ac:dyDescent="0.2">
      <c r="A138" s="152">
        <v>53</v>
      </c>
      <c r="B138" s="158" t="s">
        <v>285</v>
      </c>
      <c r="C138" s="193" t="s">
        <v>286</v>
      </c>
      <c r="D138" s="160" t="s">
        <v>115</v>
      </c>
      <c r="E138" s="167">
        <v>3.5539999999999998</v>
      </c>
      <c r="F138" s="170">
        <f>H138+J138</f>
        <v>0</v>
      </c>
      <c r="G138" s="171">
        <f>ROUND(E138*F138,2)</f>
        <v>0</v>
      </c>
      <c r="H138" s="171"/>
      <c r="I138" s="171">
        <f>ROUND(E138*H138,2)</f>
        <v>0</v>
      </c>
      <c r="J138" s="171"/>
      <c r="K138" s="171">
        <f>ROUND(E138*J138,2)</f>
        <v>0</v>
      </c>
      <c r="L138" s="171">
        <v>21</v>
      </c>
      <c r="M138" s="171">
        <f>G138*(1+L138/100)</f>
        <v>0</v>
      </c>
      <c r="N138" s="161">
        <v>0</v>
      </c>
      <c r="O138" s="161">
        <f>ROUND(E138*N138,5)</f>
        <v>0</v>
      </c>
      <c r="P138" s="161">
        <v>0</v>
      </c>
      <c r="Q138" s="161">
        <f>ROUND(E138*P138,5)</f>
        <v>0</v>
      </c>
      <c r="R138" s="161"/>
      <c r="S138" s="161"/>
      <c r="T138" s="162">
        <v>0.13</v>
      </c>
      <c r="U138" s="161">
        <f>ROUND(E138*T138,2)</f>
        <v>0.46</v>
      </c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 t="s">
        <v>112</v>
      </c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ht="22.5" outlineLevel="1" x14ac:dyDescent="0.2">
      <c r="A139" s="152">
        <v>54</v>
      </c>
      <c r="B139" s="158" t="s">
        <v>287</v>
      </c>
      <c r="C139" s="193" t="s">
        <v>288</v>
      </c>
      <c r="D139" s="160" t="s">
        <v>115</v>
      </c>
      <c r="E139" s="167">
        <v>4.4424999999999999</v>
      </c>
      <c r="F139" s="170">
        <f>H139+J139</f>
        <v>0</v>
      </c>
      <c r="G139" s="171">
        <f>ROUND(E139*F139,2)</f>
        <v>0</v>
      </c>
      <c r="H139" s="171"/>
      <c r="I139" s="171">
        <f>ROUND(E139*H139,2)</f>
        <v>0</v>
      </c>
      <c r="J139" s="171"/>
      <c r="K139" s="171">
        <f>ROUND(E139*J139,2)</f>
        <v>0</v>
      </c>
      <c r="L139" s="171">
        <v>21</v>
      </c>
      <c r="M139" s="171">
        <f>G139*(1+L139/100)</f>
        <v>0</v>
      </c>
      <c r="N139" s="161">
        <v>2.5999999999999999E-2</v>
      </c>
      <c r="O139" s="161">
        <f>ROUND(E139*N139,5)</f>
        <v>0.11551</v>
      </c>
      <c r="P139" s="161">
        <v>0</v>
      </c>
      <c r="Q139" s="161">
        <f>ROUND(E139*P139,5)</f>
        <v>0</v>
      </c>
      <c r="R139" s="161"/>
      <c r="S139" s="161"/>
      <c r="T139" s="162">
        <v>0</v>
      </c>
      <c r="U139" s="161">
        <f>ROUND(E139*T139,2)</f>
        <v>0</v>
      </c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 t="s">
        <v>156</v>
      </c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outlineLevel="1" x14ac:dyDescent="0.2">
      <c r="A140" s="152"/>
      <c r="B140" s="158"/>
      <c r="C140" s="194" t="s">
        <v>289</v>
      </c>
      <c r="D140" s="163"/>
      <c r="E140" s="168">
        <v>4.4424999999999999</v>
      </c>
      <c r="F140" s="171"/>
      <c r="G140" s="171"/>
      <c r="H140" s="171"/>
      <c r="I140" s="171"/>
      <c r="J140" s="171"/>
      <c r="K140" s="171"/>
      <c r="L140" s="171"/>
      <c r="M140" s="171"/>
      <c r="N140" s="161"/>
      <c r="O140" s="161"/>
      <c r="P140" s="161"/>
      <c r="Q140" s="161"/>
      <c r="R140" s="161"/>
      <c r="S140" s="161"/>
      <c r="T140" s="162"/>
      <c r="U140" s="16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 t="s">
        <v>117</v>
      </c>
      <c r="AF140" s="151">
        <v>0</v>
      </c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</row>
    <row r="141" spans="1:60" outlineLevel="1" x14ac:dyDescent="0.2">
      <c r="A141" s="152">
        <v>55</v>
      </c>
      <c r="B141" s="158" t="s">
        <v>290</v>
      </c>
      <c r="C141" s="193" t="s">
        <v>291</v>
      </c>
      <c r="D141" s="160" t="s">
        <v>155</v>
      </c>
      <c r="E141" s="167">
        <v>0.13700000000000001</v>
      </c>
      <c r="F141" s="170">
        <f>H141+J141</f>
        <v>0</v>
      </c>
      <c r="G141" s="171">
        <f>ROUND(E141*F141,2)</f>
        <v>0</v>
      </c>
      <c r="H141" s="171"/>
      <c r="I141" s="171">
        <f>ROUND(E141*H141,2)</f>
        <v>0</v>
      </c>
      <c r="J141" s="171"/>
      <c r="K141" s="171">
        <f>ROUND(E141*J141,2)</f>
        <v>0</v>
      </c>
      <c r="L141" s="171">
        <v>21</v>
      </c>
      <c r="M141" s="171">
        <f>G141*(1+L141/100)</f>
        <v>0</v>
      </c>
      <c r="N141" s="161">
        <v>0</v>
      </c>
      <c r="O141" s="161">
        <f>ROUND(E141*N141,5)</f>
        <v>0</v>
      </c>
      <c r="P141" s="161">
        <v>0</v>
      </c>
      <c r="Q141" s="161">
        <f>ROUND(E141*P141,5)</f>
        <v>0</v>
      </c>
      <c r="R141" s="161"/>
      <c r="S141" s="161"/>
      <c r="T141" s="162">
        <v>1.5980000000000001</v>
      </c>
      <c r="U141" s="161">
        <f>ROUND(E141*T141,2)</f>
        <v>0.22</v>
      </c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 t="s">
        <v>112</v>
      </c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x14ac:dyDescent="0.2">
      <c r="A142" s="153" t="s">
        <v>107</v>
      </c>
      <c r="B142" s="159" t="s">
        <v>78</v>
      </c>
      <c r="C142" s="195" t="s">
        <v>79</v>
      </c>
      <c r="D142" s="164"/>
      <c r="E142" s="169"/>
      <c r="F142" s="172"/>
      <c r="G142" s="172">
        <f>SUMIF(AE143:AE147,"&lt;&gt;NOR",G143:G147)</f>
        <v>0</v>
      </c>
      <c r="H142" s="172"/>
      <c r="I142" s="172">
        <f>SUM(I143:I147)</f>
        <v>0</v>
      </c>
      <c r="J142" s="172"/>
      <c r="K142" s="172">
        <f>SUM(K143:K147)</f>
        <v>0</v>
      </c>
      <c r="L142" s="172"/>
      <c r="M142" s="172">
        <f>SUM(M143:M147)</f>
        <v>0</v>
      </c>
      <c r="N142" s="165"/>
      <c r="O142" s="165">
        <f>SUM(O143:O147)</f>
        <v>0</v>
      </c>
      <c r="P142" s="165"/>
      <c r="Q142" s="165">
        <f>SUM(Q143:Q147)</f>
        <v>0</v>
      </c>
      <c r="R142" s="165"/>
      <c r="S142" s="165"/>
      <c r="T142" s="166"/>
      <c r="U142" s="165">
        <f>SUM(U143:U147)</f>
        <v>83.11</v>
      </c>
      <c r="AE142" t="s">
        <v>108</v>
      </c>
    </row>
    <row r="143" spans="1:60" outlineLevel="1" x14ac:dyDescent="0.2">
      <c r="A143" s="152">
        <v>56</v>
      </c>
      <c r="B143" s="158" t="s">
        <v>292</v>
      </c>
      <c r="C143" s="193" t="s">
        <v>293</v>
      </c>
      <c r="D143" s="160" t="s">
        <v>155</v>
      </c>
      <c r="E143" s="167">
        <v>31.012</v>
      </c>
      <c r="F143" s="170">
        <f>H143+J143</f>
        <v>0</v>
      </c>
      <c r="G143" s="171">
        <f>ROUND(E143*F143,2)</f>
        <v>0</v>
      </c>
      <c r="H143" s="171"/>
      <c r="I143" s="171">
        <f>ROUND(E143*H143,2)</f>
        <v>0</v>
      </c>
      <c r="J143" s="171"/>
      <c r="K143" s="171">
        <f>ROUND(E143*J143,2)</f>
        <v>0</v>
      </c>
      <c r="L143" s="171">
        <v>21</v>
      </c>
      <c r="M143" s="171">
        <f>G143*(1+L143/100)</f>
        <v>0</v>
      </c>
      <c r="N143" s="161">
        <v>0</v>
      </c>
      <c r="O143" s="161">
        <f>ROUND(E143*N143,5)</f>
        <v>0</v>
      </c>
      <c r="P143" s="161">
        <v>0</v>
      </c>
      <c r="Q143" s="161">
        <f>ROUND(E143*P143,5)</f>
        <v>0</v>
      </c>
      <c r="R143" s="161"/>
      <c r="S143" s="161"/>
      <c r="T143" s="162">
        <v>2.68</v>
      </c>
      <c r="U143" s="161">
        <f>ROUND(E143*T143,2)</f>
        <v>83.11</v>
      </c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 t="s">
        <v>137</v>
      </c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outlineLevel="1" x14ac:dyDescent="0.2">
      <c r="A144" s="152"/>
      <c r="B144" s="158"/>
      <c r="C144" s="194" t="s">
        <v>294</v>
      </c>
      <c r="D144" s="163"/>
      <c r="E144" s="168">
        <v>31.012</v>
      </c>
      <c r="F144" s="171"/>
      <c r="G144" s="171"/>
      <c r="H144" s="171"/>
      <c r="I144" s="171"/>
      <c r="J144" s="171"/>
      <c r="K144" s="171"/>
      <c r="L144" s="171"/>
      <c r="M144" s="171"/>
      <c r="N144" s="161"/>
      <c r="O144" s="161"/>
      <c r="P144" s="161"/>
      <c r="Q144" s="161"/>
      <c r="R144" s="161"/>
      <c r="S144" s="161"/>
      <c r="T144" s="162"/>
      <c r="U144" s="16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 t="s">
        <v>117</v>
      </c>
      <c r="AF144" s="151">
        <v>0</v>
      </c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</row>
    <row r="145" spans="1:60" ht="22.5" outlineLevel="1" x14ac:dyDescent="0.2">
      <c r="A145" s="152">
        <v>57</v>
      </c>
      <c r="B145" s="158" t="s">
        <v>295</v>
      </c>
      <c r="C145" s="193" t="s">
        <v>296</v>
      </c>
      <c r="D145" s="160" t="s">
        <v>155</v>
      </c>
      <c r="E145" s="167">
        <v>30.209</v>
      </c>
      <c r="F145" s="170">
        <f>H145+J145</f>
        <v>0</v>
      </c>
      <c r="G145" s="171">
        <f>ROUND(E145*F145,2)</f>
        <v>0</v>
      </c>
      <c r="H145" s="171"/>
      <c r="I145" s="171">
        <f>ROUND(E145*H145,2)</f>
        <v>0</v>
      </c>
      <c r="J145" s="171"/>
      <c r="K145" s="171">
        <f>ROUND(E145*J145,2)</f>
        <v>0</v>
      </c>
      <c r="L145" s="171">
        <v>21</v>
      </c>
      <c r="M145" s="171">
        <f>G145*(1+L145/100)</f>
        <v>0</v>
      </c>
      <c r="N145" s="161">
        <v>0</v>
      </c>
      <c r="O145" s="161">
        <f>ROUND(E145*N145,5)</f>
        <v>0</v>
      </c>
      <c r="P145" s="161">
        <v>0</v>
      </c>
      <c r="Q145" s="161">
        <f>ROUND(E145*P145,5)</f>
        <v>0</v>
      </c>
      <c r="R145" s="161"/>
      <c r="S145" s="161"/>
      <c r="T145" s="162">
        <v>0</v>
      </c>
      <c r="U145" s="161">
        <f>ROUND(E145*T145,2)</f>
        <v>0</v>
      </c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 t="s">
        <v>112</v>
      </c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outlineLevel="1" x14ac:dyDescent="0.2">
      <c r="A146" s="152"/>
      <c r="B146" s="158"/>
      <c r="C146" s="194" t="s">
        <v>297</v>
      </c>
      <c r="D146" s="163"/>
      <c r="E146" s="168">
        <v>30.209</v>
      </c>
      <c r="F146" s="171"/>
      <c r="G146" s="171"/>
      <c r="H146" s="171"/>
      <c r="I146" s="171"/>
      <c r="J146" s="171"/>
      <c r="K146" s="171"/>
      <c r="L146" s="171"/>
      <c r="M146" s="171"/>
      <c r="N146" s="161"/>
      <c r="O146" s="161"/>
      <c r="P146" s="161"/>
      <c r="Q146" s="161"/>
      <c r="R146" s="161"/>
      <c r="S146" s="161"/>
      <c r="T146" s="162"/>
      <c r="U146" s="16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 t="s">
        <v>117</v>
      </c>
      <c r="AF146" s="151">
        <v>0</v>
      </c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</row>
    <row r="147" spans="1:60" outlineLevel="1" x14ac:dyDescent="0.2">
      <c r="A147" s="152">
        <v>58</v>
      </c>
      <c r="B147" s="158" t="s">
        <v>298</v>
      </c>
      <c r="C147" s="193" t="s">
        <v>299</v>
      </c>
      <c r="D147" s="160" t="s">
        <v>155</v>
      </c>
      <c r="E147" s="167">
        <v>0.80300000000000005</v>
      </c>
      <c r="F147" s="170">
        <f>H147+J147</f>
        <v>0</v>
      </c>
      <c r="G147" s="171">
        <f>ROUND(E147*F147,2)</f>
        <v>0</v>
      </c>
      <c r="H147" s="171"/>
      <c r="I147" s="171">
        <f>ROUND(E147*H147,2)</f>
        <v>0</v>
      </c>
      <c r="J147" s="171"/>
      <c r="K147" s="171">
        <f>ROUND(E147*J147,2)</f>
        <v>0</v>
      </c>
      <c r="L147" s="171">
        <v>21</v>
      </c>
      <c r="M147" s="171">
        <f>G147*(1+L147/100)</f>
        <v>0</v>
      </c>
      <c r="N147" s="161">
        <v>0</v>
      </c>
      <c r="O147" s="161">
        <f>ROUND(E147*N147,5)</f>
        <v>0</v>
      </c>
      <c r="P147" s="161">
        <v>0</v>
      </c>
      <c r="Q147" s="161">
        <f>ROUND(E147*P147,5)</f>
        <v>0</v>
      </c>
      <c r="R147" s="161"/>
      <c r="S147" s="161"/>
      <c r="T147" s="162">
        <v>0</v>
      </c>
      <c r="U147" s="161">
        <f>ROUND(E147*T147,2)</f>
        <v>0</v>
      </c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 t="s">
        <v>112</v>
      </c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</row>
    <row r="148" spans="1:60" x14ac:dyDescent="0.2">
      <c r="A148" s="153" t="s">
        <v>107</v>
      </c>
      <c r="B148" s="159" t="s">
        <v>80</v>
      </c>
      <c r="C148" s="195" t="s">
        <v>26</v>
      </c>
      <c r="D148" s="164"/>
      <c r="E148" s="169"/>
      <c r="F148" s="172"/>
      <c r="G148" s="172">
        <f>SUMIF(AE149:AE155,"&lt;&gt;NOR",G149:G155)</f>
        <v>0</v>
      </c>
      <c r="H148" s="172"/>
      <c r="I148" s="172">
        <f>SUM(I149:I155)</f>
        <v>0</v>
      </c>
      <c r="J148" s="172"/>
      <c r="K148" s="172">
        <f>SUM(K149:K155)</f>
        <v>0</v>
      </c>
      <c r="L148" s="172"/>
      <c r="M148" s="172">
        <f>SUM(M149:M155)</f>
        <v>0</v>
      </c>
      <c r="N148" s="165"/>
      <c r="O148" s="165">
        <f>SUM(O149:O155)</f>
        <v>0</v>
      </c>
      <c r="P148" s="165"/>
      <c r="Q148" s="165">
        <f>SUM(Q149:Q155)</f>
        <v>0</v>
      </c>
      <c r="R148" s="165"/>
      <c r="S148" s="165"/>
      <c r="T148" s="166"/>
      <c r="U148" s="165">
        <f>SUM(U149:U155)</f>
        <v>0</v>
      </c>
      <c r="AE148" t="s">
        <v>108</v>
      </c>
    </row>
    <row r="149" spans="1:60" outlineLevel="1" x14ac:dyDescent="0.2">
      <c r="A149" s="152">
        <v>59</v>
      </c>
      <c r="B149" s="158" t="s">
        <v>300</v>
      </c>
      <c r="C149" s="193" t="s">
        <v>301</v>
      </c>
      <c r="D149" s="160" t="s">
        <v>302</v>
      </c>
      <c r="E149" s="167">
        <v>1</v>
      </c>
      <c r="F149" s="170">
        <f t="shared" ref="F149:F155" si="0">H149+J149</f>
        <v>0</v>
      </c>
      <c r="G149" s="171">
        <f t="shared" ref="G149:G155" si="1">ROUND(E149*F149,2)</f>
        <v>0</v>
      </c>
      <c r="H149" s="171"/>
      <c r="I149" s="171">
        <f t="shared" ref="I149:I155" si="2">ROUND(E149*H149,2)</f>
        <v>0</v>
      </c>
      <c r="J149" s="171"/>
      <c r="K149" s="171">
        <f t="shared" ref="K149:K155" si="3">ROUND(E149*J149,2)</f>
        <v>0</v>
      </c>
      <c r="L149" s="171">
        <v>21</v>
      </c>
      <c r="M149" s="171">
        <f t="shared" ref="M149:M155" si="4">G149*(1+L149/100)</f>
        <v>0</v>
      </c>
      <c r="N149" s="161">
        <v>0</v>
      </c>
      <c r="O149" s="161">
        <f t="shared" ref="O149:O155" si="5">ROUND(E149*N149,5)</f>
        <v>0</v>
      </c>
      <c r="P149" s="161">
        <v>0</v>
      </c>
      <c r="Q149" s="161">
        <f t="shared" ref="Q149:Q155" si="6">ROUND(E149*P149,5)</f>
        <v>0</v>
      </c>
      <c r="R149" s="161"/>
      <c r="S149" s="161"/>
      <c r="T149" s="162">
        <v>0</v>
      </c>
      <c r="U149" s="161">
        <f t="shared" ref="U149:U155" si="7">ROUND(E149*T149,2)</f>
        <v>0</v>
      </c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 t="s">
        <v>303</v>
      </c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</row>
    <row r="150" spans="1:60" outlineLevel="1" x14ac:dyDescent="0.2">
      <c r="A150" s="152">
        <v>60</v>
      </c>
      <c r="B150" s="158" t="s">
        <v>304</v>
      </c>
      <c r="C150" s="193" t="s">
        <v>305</v>
      </c>
      <c r="D150" s="160" t="s">
        <v>302</v>
      </c>
      <c r="E150" s="167">
        <v>1</v>
      </c>
      <c r="F150" s="170">
        <f t="shared" si="0"/>
        <v>0</v>
      </c>
      <c r="G150" s="171">
        <f t="shared" si="1"/>
        <v>0</v>
      </c>
      <c r="H150" s="171"/>
      <c r="I150" s="171">
        <f t="shared" si="2"/>
        <v>0</v>
      </c>
      <c r="J150" s="171"/>
      <c r="K150" s="171">
        <f t="shared" si="3"/>
        <v>0</v>
      </c>
      <c r="L150" s="171">
        <v>21</v>
      </c>
      <c r="M150" s="171">
        <f t="shared" si="4"/>
        <v>0</v>
      </c>
      <c r="N150" s="161">
        <v>0</v>
      </c>
      <c r="O150" s="161">
        <f t="shared" si="5"/>
        <v>0</v>
      </c>
      <c r="P150" s="161">
        <v>0</v>
      </c>
      <c r="Q150" s="161">
        <f t="shared" si="6"/>
        <v>0</v>
      </c>
      <c r="R150" s="161"/>
      <c r="S150" s="161"/>
      <c r="T150" s="162">
        <v>0</v>
      </c>
      <c r="U150" s="161">
        <f t="shared" si="7"/>
        <v>0</v>
      </c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 t="s">
        <v>303</v>
      </c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</row>
    <row r="151" spans="1:60" outlineLevel="1" x14ac:dyDescent="0.2">
      <c r="A151" s="152">
        <v>61</v>
      </c>
      <c r="B151" s="158" t="s">
        <v>306</v>
      </c>
      <c r="C151" s="193" t="s">
        <v>307</v>
      </c>
      <c r="D151" s="160" t="s">
        <v>302</v>
      </c>
      <c r="E151" s="167">
        <v>1</v>
      </c>
      <c r="F151" s="170">
        <f t="shared" si="0"/>
        <v>0</v>
      </c>
      <c r="G151" s="171">
        <f t="shared" si="1"/>
        <v>0</v>
      </c>
      <c r="H151" s="171"/>
      <c r="I151" s="171">
        <f t="shared" si="2"/>
        <v>0</v>
      </c>
      <c r="J151" s="171"/>
      <c r="K151" s="171">
        <f t="shared" si="3"/>
        <v>0</v>
      </c>
      <c r="L151" s="171">
        <v>21</v>
      </c>
      <c r="M151" s="171">
        <f t="shared" si="4"/>
        <v>0</v>
      </c>
      <c r="N151" s="161">
        <v>0</v>
      </c>
      <c r="O151" s="161">
        <f t="shared" si="5"/>
        <v>0</v>
      </c>
      <c r="P151" s="161">
        <v>0</v>
      </c>
      <c r="Q151" s="161">
        <f t="shared" si="6"/>
        <v>0</v>
      </c>
      <c r="R151" s="161"/>
      <c r="S151" s="161"/>
      <c r="T151" s="162">
        <v>0</v>
      </c>
      <c r="U151" s="161">
        <f t="shared" si="7"/>
        <v>0</v>
      </c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 t="s">
        <v>303</v>
      </c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</row>
    <row r="152" spans="1:60" outlineLevel="1" x14ac:dyDescent="0.2">
      <c r="A152" s="152">
        <v>62</v>
      </c>
      <c r="B152" s="158" t="s">
        <v>308</v>
      </c>
      <c r="C152" s="193" t="s">
        <v>309</v>
      </c>
      <c r="D152" s="160" t="s">
        <v>302</v>
      </c>
      <c r="E152" s="167">
        <v>1</v>
      </c>
      <c r="F152" s="170">
        <f t="shared" si="0"/>
        <v>0</v>
      </c>
      <c r="G152" s="171">
        <f t="shared" si="1"/>
        <v>0</v>
      </c>
      <c r="H152" s="171"/>
      <c r="I152" s="171">
        <f t="shared" si="2"/>
        <v>0</v>
      </c>
      <c r="J152" s="171"/>
      <c r="K152" s="171">
        <f t="shared" si="3"/>
        <v>0</v>
      </c>
      <c r="L152" s="171">
        <v>21</v>
      </c>
      <c r="M152" s="171">
        <f t="shared" si="4"/>
        <v>0</v>
      </c>
      <c r="N152" s="161">
        <v>0</v>
      </c>
      <c r="O152" s="161">
        <f t="shared" si="5"/>
        <v>0</v>
      </c>
      <c r="P152" s="161">
        <v>0</v>
      </c>
      <c r="Q152" s="161">
        <f t="shared" si="6"/>
        <v>0</v>
      </c>
      <c r="R152" s="161"/>
      <c r="S152" s="161"/>
      <c r="T152" s="162">
        <v>0</v>
      </c>
      <c r="U152" s="161">
        <f t="shared" si="7"/>
        <v>0</v>
      </c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 t="s">
        <v>303</v>
      </c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outlineLevel="1" x14ac:dyDescent="0.2">
      <c r="A153" s="152">
        <v>63</v>
      </c>
      <c r="B153" s="158" t="s">
        <v>310</v>
      </c>
      <c r="C153" s="193" t="s">
        <v>311</v>
      </c>
      <c r="D153" s="160" t="s">
        <v>302</v>
      </c>
      <c r="E153" s="167">
        <v>1</v>
      </c>
      <c r="F153" s="170">
        <f t="shared" si="0"/>
        <v>0</v>
      </c>
      <c r="G153" s="171">
        <f t="shared" si="1"/>
        <v>0</v>
      </c>
      <c r="H153" s="171"/>
      <c r="I153" s="171">
        <f t="shared" si="2"/>
        <v>0</v>
      </c>
      <c r="J153" s="171"/>
      <c r="K153" s="171">
        <f t="shared" si="3"/>
        <v>0</v>
      </c>
      <c r="L153" s="171">
        <v>21</v>
      </c>
      <c r="M153" s="171">
        <f t="shared" si="4"/>
        <v>0</v>
      </c>
      <c r="N153" s="161">
        <v>0</v>
      </c>
      <c r="O153" s="161">
        <f t="shared" si="5"/>
        <v>0</v>
      </c>
      <c r="P153" s="161">
        <v>0</v>
      </c>
      <c r="Q153" s="161">
        <f t="shared" si="6"/>
        <v>0</v>
      </c>
      <c r="R153" s="161"/>
      <c r="S153" s="161"/>
      <c r="T153" s="162">
        <v>0</v>
      </c>
      <c r="U153" s="161">
        <f t="shared" si="7"/>
        <v>0</v>
      </c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 t="s">
        <v>303</v>
      </c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</row>
    <row r="154" spans="1:60" outlineLevel="1" x14ac:dyDescent="0.2">
      <c r="A154" s="152">
        <v>64</v>
      </c>
      <c r="B154" s="158" t="s">
        <v>312</v>
      </c>
      <c r="C154" s="193" t="s">
        <v>313</v>
      </c>
      <c r="D154" s="160" t="s">
        <v>302</v>
      </c>
      <c r="E154" s="167">
        <v>1</v>
      </c>
      <c r="F154" s="170">
        <f t="shared" si="0"/>
        <v>0</v>
      </c>
      <c r="G154" s="171">
        <f t="shared" si="1"/>
        <v>0</v>
      </c>
      <c r="H154" s="171"/>
      <c r="I154" s="171">
        <f t="shared" si="2"/>
        <v>0</v>
      </c>
      <c r="J154" s="171"/>
      <c r="K154" s="171">
        <f t="shared" si="3"/>
        <v>0</v>
      </c>
      <c r="L154" s="171">
        <v>21</v>
      </c>
      <c r="M154" s="171">
        <f t="shared" si="4"/>
        <v>0</v>
      </c>
      <c r="N154" s="161">
        <v>0</v>
      </c>
      <c r="O154" s="161">
        <f t="shared" si="5"/>
        <v>0</v>
      </c>
      <c r="P154" s="161">
        <v>0</v>
      </c>
      <c r="Q154" s="161">
        <f t="shared" si="6"/>
        <v>0</v>
      </c>
      <c r="R154" s="161"/>
      <c r="S154" s="161"/>
      <c r="T154" s="162">
        <v>0</v>
      </c>
      <c r="U154" s="161">
        <f t="shared" si="7"/>
        <v>0</v>
      </c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 t="s">
        <v>303</v>
      </c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</row>
    <row r="155" spans="1:60" outlineLevel="1" x14ac:dyDescent="0.2">
      <c r="A155" s="181">
        <v>65</v>
      </c>
      <c r="B155" s="182" t="s">
        <v>314</v>
      </c>
      <c r="C155" s="196" t="s">
        <v>315</v>
      </c>
      <c r="D155" s="183" t="s">
        <v>302</v>
      </c>
      <c r="E155" s="184">
        <v>1</v>
      </c>
      <c r="F155" s="185">
        <f t="shared" si="0"/>
        <v>0</v>
      </c>
      <c r="G155" s="186">
        <f t="shared" si="1"/>
        <v>0</v>
      </c>
      <c r="H155" s="186"/>
      <c r="I155" s="186">
        <f t="shared" si="2"/>
        <v>0</v>
      </c>
      <c r="J155" s="186"/>
      <c r="K155" s="186">
        <f t="shared" si="3"/>
        <v>0</v>
      </c>
      <c r="L155" s="186">
        <v>21</v>
      </c>
      <c r="M155" s="186">
        <f t="shared" si="4"/>
        <v>0</v>
      </c>
      <c r="N155" s="187">
        <v>0</v>
      </c>
      <c r="O155" s="187">
        <f t="shared" si="5"/>
        <v>0</v>
      </c>
      <c r="P155" s="187">
        <v>0</v>
      </c>
      <c r="Q155" s="187">
        <f t="shared" si="6"/>
        <v>0</v>
      </c>
      <c r="R155" s="187"/>
      <c r="S155" s="187"/>
      <c r="T155" s="188">
        <v>0</v>
      </c>
      <c r="U155" s="187">
        <f t="shared" si="7"/>
        <v>0</v>
      </c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 t="s">
        <v>303</v>
      </c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</row>
    <row r="156" spans="1:60" x14ac:dyDescent="0.2">
      <c r="A156" s="6"/>
      <c r="B156" s="7" t="s">
        <v>316</v>
      </c>
      <c r="C156" s="197" t="s">
        <v>316</v>
      </c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AC156">
        <v>12</v>
      </c>
      <c r="AD156">
        <v>21</v>
      </c>
    </row>
    <row r="157" spans="1:60" x14ac:dyDescent="0.2">
      <c r="A157" s="189"/>
      <c r="B157" s="190" t="s">
        <v>28</v>
      </c>
      <c r="C157" s="198" t="s">
        <v>316</v>
      </c>
      <c r="D157" s="191"/>
      <c r="E157" s="191"/>
      <c r="F157" s="191"/>
      <c r="G157" s="192">
        <f>G8+G57+G64+G73+G86+G97+G103+G117+G120+G125+G133+G142+G148</f>
        <v>0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AC157">
        <f>SUMIF(L7:L155,AC156,G7:G155)</f>
        <v>0</v>
      </c>
      <c r="AD157">
        <f>SUMIF(L7:L155,AD156,G7:G155)</f>
        <v>0</v>
      </c>
      <c r="AE157" t="s">
        <v>317</v>
      </c>
    </row>
    <row r="158" spans="1:60" x14ac:dyDescent="0.2">
      <c r="A158" s="6"/>
      <c r="B158" s="7" t="s">
        <v>316</v>
      </c>
      <c r="C158" s="197" t="s">
        <v>316</v>
      </c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60" x14ac:dyDescent="0.2">
      <c r="A159" s="6"/>
      <c r="B159" s="7" t="s">
        <v>316</v>
      </c>
      <c r="C159" s="197" t="s">
        <v>316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60" x14ac:dyDescent="0.2">
      <c r="A160" s="259" t="s">
        <v>318</v>
      </c>
      <c r="B160" s="259"/>
      <c r="C160" s="260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31" x14ac:dyDescent="0.2">
      <c r="A161" s="261"/>
      <c r="B161" s="262"/>
      <c r="C161" s="263"/>
      <c r="D161" s="262"/>
      <c r="E161" s="262"/>
      <c r="F161" s="262"/>
      <c r="G161" s="264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AE161" t="s">
        <v>319</v>
      </c>
    </row>
    <row r="162" spans="1:31" x14ac:dyDescent="0.2">
      <c r="A162" s="265"/>
      <c r="B162" s="266"/>
      <c r="C162" s="267"/>
      <c r="D162" s="266"/>
      <c r="E162" s="266"/>
      <c r="F162" s="266"/>
      <c r="G162" s="26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31" x14ac:dyDescent="0.2">
      <c r="A163" s="265"/>
      <c r="B163" s="266"/>
      <c r="C163" s="267"/>
      <c r="D163" s="266"/>
      <c r="E163" s="266"/>
      <c r="F163" s="266"/>
      <c r="G163" s="26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31" x14ac:dyDescent="0.2">
      <c r="A164" s="265"/>
      <c r="B164" s="266"/>
      <c r="C164" s="267"/>
      <c r="D164" s="266"/>
      <c r="E164" s="266"/>
      <c r="F164" s="266"/>
      <c r="G164" s="26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31" x14ac:dyDescent="0.2">
      <c r="A165" s="269"/>
      <c r="B165" s="270"/>
      <c r="C165" s="271"/>
      <c r="D165" s="270"/>
      <c r="E165" s="270"/>
      <c r="F165" s="270"/>
      <c r="G165" s="272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31" x14ac:dyDescent="0.2">
      <c r="A166" s="6"/>
      <c r="B166" s="7" t="s">
        <v>316</v>
      </c>
      <c r="C166" s="197" t="s">
        <v>316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31" x14ac:dyDescent="0.2">
      <c r="C167" s="199"/>
      <c r="AE167" t="s">
        <v>320</v>
      </c>
    </row>
  </sheetData>
  <sheetProtection algorithmName="SHA-512" hashValue="RfLlyi9r0vdGPWzS5mXJN41p7PVqJwSLPM9Ep8rdbeJBR8KVLmZ0zBBv8zTT4Gs/Ct7UAxDx9mGdi9h4pUkbew==" saltValue="0D0Vwrk506YW2yQodQS/Ew==" spinCount="100000" sheet="1" objects="1" scenarios="1"/>
  <mergeCells count="6">
    <mergeCell ref="A161:G165"/>
    <mergeCell ref="A1:G1"/>
    <mergeCell ref="C2:G2"/>
    <mergeCell ref="C3:G3"/>
    <mergeCell ref="C4:G4"/>
    <mergeCell ref="A160:C160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47</vt:i4>
      </vt:variant>
    </vt:vector>
  </HeadingPairs>
  <TitlesOfParts>
    <vt:vector size="50" baseType="lpstr"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Hajný</dc:creator>
  <cp:lastModifiedBy>Jakub Hajný</cp:lastModifiedBy>
  <cp:lastPrinted>2014-02-28T09:52:57Z</cp:lastPrinted>
  <dcterms:created xsi:type="dcterms:W3CDTF">2009-04-08T07:15:50Z</dcterms:created>
  <dcterms:modified xsi:type="dcterms:W3CDTF">2024-08-15T15:19:52Z</dcterms:modified>
</cp:coreProperties>
</file>